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 = PROBÍHAJÍCÍ IA - VM = -\20044 - Reko. nákladního výtahu NK\PD\Final\rozpočet\Odemčené\"/>
    </mc:Choice>
  </mc:AlternateContent>
  <bookViews>
    <workbookView xWindow="0" yWindow="0" windowWidth="28800" windowHeight="11535" activeTab="2"/>
  </bookViews>
  <sheets>
    <sheet name="Rekapitulace stavby" sheetId="1" r:id="rId1"/>
    <sheet name="1.1 - Soupis prací - Stav..." sheetId="2" r:id="rId2"/>
    <sheet name="VON - Soupis prací - Vedl..." sheetId="3" r:id="rId3"/>
    <sheet name="Pokyny pro vyplnění" sheetId="4" r:id="rId4"/>
  </sheets>
  <definedNames>
    <definedName name="_xlnm._FilterDatabase" localSheetId="1" hidden="1">'1.1 - Soupis prací - Stav...'!$C$100:$K$309</definedName>
    <definedName name="_xlnm._FilterDatabase" localSheetId="2" hidden="1">'VON - Soupis prací - Vedl...'!$C$89:$K$112</definedName>
    <definedName name="_xlnm.Print_Titles" localSheetId="1">'1.1 - Soupis prací - Stav...'!$100:$100</definedName>
    <definedName name="_xlnm.Print_Titles" localSheetId="0">'Rekapitulace stavby'!$52:$52</definedName>
    <definedName name="_xlnm.Print_Titles" localSheetId="2">'VON - Soupis prací - Vedl...'!$89:$89</definedName>
    <definedName name="_xlnm.Print_Area" localSheetId="1">'1.1 - Soupis prací - Stav...'!$C$4:$J$41,'1.1 - Soupis prací - Stav...'!$C$47:$J$80,'1.1 - Soupis prací - Stav...'!$C$86:$K$309</definedName>
    <definedName name="_xlnm.Print_Area" localSheetId="3">'Pokyny pro vyplnění'!$B$2:$K$71,'Pokyny pro vyplnění'!$B$74:$K$118,'Pokyny pro vyplnění'!$B$121:$K$161,'Pokyny pro vyplnění'!$B$164:$K$218</definedName>
    <definedName name="_xlnm.Print_Area" localSheetId="0">'Rekapitulace stavby'!$D$4:$AO$36,'Rekapitulace stavby'!$C$42:$AQ$59</definedName>
    <definedName name="_xlnm.Print_Area" localSheetId="2">'VON - Soupis prací - Vedl...'!$C$4:$J$41,'VON - Soupis prací - Vedl...'!$C$47:$J$69,'VON - Soupis prací - Vedl...'!$C$75:$K$112</definedName>
  </definedNames>
  <calcPr calcId="152511"/>
</workbook>
</file>

<file path=xl/calcChain.xml><?xml version="1.0" encoding="utf-8"?>
<calcChain xmlns="http://schemas.openxmlformats.org/spreadsheetml/2006/main">
  <c r="J39" i="3" l="1"/>
  <c r="J38" i="3"/>
  <c r="AY58" i="1"/>
  <c r="J37" i="3"/>
  <c r="AX58" i="1" s="1"/>
  <c r="BI103" i="3"/>
  <c r="BH103" i="3"/>
  <c r="BG103" i="3"/>
  <c r="BF103" i="3"/>
  <c r="T103" i="3"/>
  <c r="T102" i="3"/>
  <c r="R103" i="3"/>
  <c r="R102" i="3" s="1"/>
  <c r="P103" i="3"/>
  <c r="P102" i="3" s="1"/>
  <c r="BI101" i="3"/>
  <c r="BH101" i="3"/>
  <c r="BG101" i="3"/>
  <c r="BF101" i="3"/>
  <c r="T101" i="3"/>
  <c r="R101" i="3"/>
  <c r="P101" i="3"/>
  <c r="BI100" i="3"/>
  <c r="BH100" i="3"/>
  <c r="BG100" i="3"/>
  <c r="BF100" i="3"/>
  <c r="T100" i="3"/>
  <c r="R100" i="3"/>
  <c r="P100" i="3"/>
  <c r="BI95" i="3"/>
  <c r="BH95" i="3"/>
  <c r="BG95" i="3"/>
  <c r="BF95" i="3"/>
  <c r="T95" i="3"/>
  <c r="T94" i="3" s="1"/>
  <c r="R95" i="3"/>
  <c r="R94" i="3" s="1"/>
  <c r="P95" i="3"/>
  <c r="P94" i="3" s="1"/>
  <c r="BI93" i="3"/>
  <c r="BH93" i="3"/>
  <c r="BG93" i="3"/>
  <c r="BF93" i="3"/>
  <c r="T93" i="3"/>
  <c r="T92" i="3" s="1"/>
  <c r="R93" i="3"/>
  <c r="R92" i="3" s="1"/>
  <c r="P93" i="3"/>
  <c r="P92" i="3" s="1"/>
  <c r="J87" i="3"/>
  <c r="J86" i="3"/>
  <c r="F86" i="3"/>
  <c r="F84" i="3"/>
  <c r="E82" i="3"/>
  <c r="J59" i="3"/>
  <c r="J58" i="3"/>
  <c r="F58" i="3"/>
  <c r="F56" i="3"/>
  <c r="E54" i="3"/>
  <c r="J20" i="3"/>
  <c r="E20" i="3"/>
  <c r="F59" i="3" s="1"/>
  <c r="J19" i="3"/>
  <c r="J14" i="3"/>
  <c r="J84" i="3" s="1"/>
  <c r="E7" i="3"/>
  <c r="E50" i="3" s="1"/>
  <c r="J39" i="2"/>
  <c r="J38" i="2"/>
  <c r="AY56" i="1" s="1"/>
  <c r="J37" i="2"/>
  <c r="AX56" i="1" s="1"/>
  <c r="BI309" i="2"/>
  <c r="BH309" i="2"/>
  <c r="BG309" i="2"/>
  <c r="BF309" i="2"/>
  <c r="T309" i="2"/>
  <c r="R309" i="2"/>
  <c r="P309" i="2"/>
  <c r="BI308" i="2"/>
  <c r="BH308" i="2"/>
  <c r="BG308" i="2"/>
  <c r="BF308" i="2"/>
  <c r="T308" i="2"/>
  <c r="R308" i="2"/>
  <c r="P308" i="2"/>
  <c r="BI307" i="2"/>
  <c r="BH307" i="2"/>
  <c r="BG307" i="2"/>
  <c r="BF307" i="2"/>
  <c r="T307" i="2"/>
  <c r="R307" i="2"/>
  <c r="P307" i="2"/>
  <c r="BI306" i="2"/>
  <c r="BH306" i="2"/>
  <c r="BG306" i="2"/>
  <c r="BF306" i="2"/>
  <c r="T306" i="2"/>
  <c r="R306" i="2"/>
  <c r="P306" i="2"/>
  <c r="BI304" i="2"/>
  <c r="BH304" i="2"/>
  <c r="BG304" i="2"/>
  <c r="BF304" i="2"/>
  <c r="T304" i="2"/>
  <c r="R304" i="2"/>
  <c r="P304" i="2"/>
  <c r="BI303" i="2"/>
  <c r="BH303" i="2"/>
  <c r="BG303" i="2"/>
  <c r="BF303" i="2"/>
  <c r="T303" i="2"/>
  <c r="R303" i="2"/>
  <c r="P303" i="2"/>
  <c r="BI302" i="2"/>
  <c r="BH302" i="2"/>
  <c r="BG302" i="2"/>
  <c r="BF302" i="2"/>
  <c r="T302" i="2"/>
  <c r="R302" i="2"/>
  <c r="P302" i="2"/>
  <c r="BI301" i="2"/>
  <c r="BH301" i="2"/>
  <c r="BG301" i="2"/>
  <c r="BF301" i="2"/>
  <c r="T301" i="2"/>
  <c r="R301" i="2"/>
  <c r="P301" i="2"/>
  <c r="BI300" i="2"/>
  <c r="BH300" i="2"/>
  <c r="BG300" i="2"/>
  <c r="BF300" i="2"/>
  <c r="T300" i="2"/>
  <c r="R300" i="2"/>
  <c r="P300" i="2"/>
  <c r="BI292" i="2"/>
  <c r="BH292" i="2"/>
  <c r="BG292" i="2"/>
  <c r="BF292" i="2"/>
  <c r="T292" i="2"/>
  <c r="R292" i="2"/>
  <c r="P292" i="2"/>
  <c r="BI284" i="2"/>
  <c r="BH284" i="2"/>
  <c r="BG284" i="2"/>
  <c r="BF284" i="2"/>
  <c r="T284" i="2"/>
  <c r="R284" i="2"/>
  <c r="P284" i="2"/>
  <c r="BI278" i="2"/>
  <c r="BH278" i="2"/>
  <c r="BG278" i="2"/>
  <c r="BF278" i="2"/>
  <c r="T278" i="2"/>
  <c r="R278" i="2"/>
  <c r="P278" i="2"/>
  <c r="BI270" i="2"/>
  <c r="BH270" i="2"/>
  <c r="BG270" i="2"/>
  <c r="BF270" i="2"/>
  <c r="T270" i="2"/>
  <c r="R270" i="2"/>
  <c r="P270" i="2"/>
  <c r="BI269" i="2"/>
  <c r="BH269" i="2"/>
  <c r="BG269" i="2"/>
  <c r="BF269" i="2"/>
  <c r="T269" i="2"/>
  <c r="R269" i="2"/>
  <c r="P269" i="2"/>
  <c r="BI268" i="2"/>
  <c r="BH268" i="2"/>
  <c r="BG268" i="2"/>
  <c r="BF268" i="2"/>
  <c r="T268" i="2"/>
  <c r="R268" i="2"/>
  <c r="P268" i="2"/>
  <c r="BI261" i="2"/>
  <c r="BH261" i="2"/>
  <c r="BG261" i="2"/>
  <c r="BF261" i="2"/>
  <c r="T261" i="2"/>
  <c r="R261" i="2"/>
  <c r="P261" i="2"/>
  <c r="BI252" i="2"/>
  <c r="BH252" i="2"/>
  <c r="BG252" i="2"/>
  <c r="BF252" i="2"/>
  <c r="T252" i="2"/>
  <c r="R252" i="2"/>
  <c r="P252" i="2"/>
  <c r="BI250" i="2"/>
  <c r="BH250" i="2"/>
  <c r="BG250" i="2"/>
  <c r="BF250" i="2"/>
  <c r="T250" i="2"/>
  <c r="R250" i="2"/>
  <c r="P250" i="2"/>
  <c r="BI244" i="2"/>
  <c r="BH244" i="2"/>
  <c r="BG244" i="2"/>
  <c r="BF244" i="2"/>
  <c r="T244" i="2"/>
  <c r="R244" i="2"/>
  <c r="P244" i="2"/>
  <c r="BI243" i="2"/>
  <c r="BH243" i="2"/>
  <c r="BG243" i="2"/>
  <c r="BF243" i="2"/>
  <c r="T243" i="2"/>
  <c r="R243" i="2"/>
  <c r="P243" i="2"/>
  <c r="BI238" i="2"/>
  <c r="BH238" i="2"/>
  <c r="BG238" i="2"/>
  <c r="BF238" i="2"/>
  <c r="T238" i="2"/>
  <c r="R238" i="2"/>
  <c r="P238" i="2"/>
  <c r="BI229" i="2"/>
  <c r="BH229" i="2"/>
  <c r="BG229" i="2"/>
  <c r="BF229" i="2"/>
  <c r="T229" i="2"/>
  <c r="R229" i="2"/>
  <c r="P229" i="2"/>
  <c r="BI227" i="2"/>
  <c r="BH227" i="2"/>
  <c r="BG227" i="2"/>
  <c r="BF227" i="2"/>
  <c r="T227" i="2"/>
  <c r="R227" i="2"/>
  <c r="P227" i="2"/>
  <c r="BI226" i="2"/>
  <c r="BH226" i="2"/>
  <c r="BG226" i="2"/>
  <c r="BF226" i="2"/>
  <c r="T226" i="2"/>
  <c r="R226" i="2"/>
  <c r="P226" i="2"/>
  <c r="BI219" i="2"/>
  <c r="BH219" i="2"/>
  <c r="BG219" i="2"/>
  <c r="BF219" i="2"/>
  <c r="T219" i="2"/>
  <c r="R219" i="2"/>
  <c r="P219" i="2"/>
  <c r="BI216" i="2"/>
  <c r="BH216" i="2"/>
  <c r="BG216" i="2"/>
  <c r="BF216" i="2"/>
  <c r="T216" i="2"/>
  <c r="R216" i="2"/>
  <c r="P216" i="2"/>
  <c r="BI214" i="2"/>
  <c r="BH214" i="2"/>
  <c r="BG214" i="2"/>
  <c r="BF214" i="2"/>
  <c r="T214" i="2"/>
  <c r="R214" i="2"/>
  <c r="P214" i="2"/>
  <c r="BI210" i="2"/>
  <c r="BH210" i="2"/>
  <c r="BG210" i="2"/>
  <c r="BF210" i="2"/>
  <c r="T210" i="2"/>
  <c r="R210" i="2"/>
  <c r="P210" i="2"/>
  <c r="BI207" i="2"/>
  <c r="BH207" i="2"/>
  <c r="BG207" i="2"/>
  <c r="BF207" i="2"/>
  <c r="T207" i="2"/>
  <c r="R207" i="2"/>
  <c r="P207" i="2"/>
  <c r="BI205" i="2"/>
  <c r="BH205" i="2"/>
  <c r="BG205" i="2"/>
  <c r="BF205" i="2"/>
  <c r="T205" i="2"/>
  <c r="R205" i="2"/>
  <c r="P205" i="2"/>
  <c r="BI201" i="2"/>
  <c r="BH201" i="2"/>
  <c r="BG201" i="2"/>
  <c r="BF201" i="2"/>
  <c r="T201" i="2"/>
  <c r="R201" i="2"/>
  <c r="P201" i="2"/>
  <c r="BI197" i="2"/>
  <c r="BH197" i="2"/>
  <c r="BG197" i="2"/>
  <c r="BF197" i="2"/>
  <c r="T197" i="2"/>
  <c r="R197" i="2"/>
  <c r="P197" i="2"/>
  <c r="BI194" i="2"/>
  <c r="BH194" i="2"/>
  <c r="BG194" i="2"/>
  <c r="BF194" i="2"/>
  <c r="T194" i="2"/>
  <c r="R194" i="2"/>
  <c r="P194" i="2"/>
  <c r="BI192" i="2"/>
  <c r="BH192" i="2"/>
  <c r="BG192" i="2"/>
  <c r="BF192" i="2"/>
  <c r="T192" i="2"/>
  <c r="R192" i="2"/>
  <c r="P192" i="2"/>
  <c r="BI191" i="2"/>
  <c r="BH191" i="2"/>
  <c r="BG191" i="2"/>
  <c r="BF191" i="2"/>
  <c r="T191" i="2"/>
  <c r="R191" i="2"/>
  <c r="P191" i="2"/>
  <c r="BI189" i="2"/>
  <c r="BH189" i="2"/>
  <c r="BG189" i="2"/>
  <c r="BF189" i="2"/>
  <c r="T189" i="2"/>
  <c r="T188" i="2"/>
  <c r="R189" i="2"/>
  <c r="R188" i="2" s="1"/>
  <c r="P189" i="2"/>
  <c r="P188" i="2"/>
  <c r="BI187" i="2"/>
  <c r="BH187" i="2"/>
  <c r="BG187" i="2"/>
  <c r="BF187" i="2"/>
  <c r="T187" i="2"/>
  <c r="T186" i="2" s="1"/>
  <c r="R187" i="2"/>
  <c r="R186" i="2"/>
  <c r="P187" i="2"/>
  <c r="P186" i="2" s="1"/>
  <c r="BI183" i="2"/>
  <c r="BH183" i="2"/>
  <c r="BG183" i="2"/>
  <c r="BF183" i="2"/>
  <c r="T183" i="2"/>
  <c r="T182" i="2"/>
  <c r="R183" i="2"/>
  <c r="R182" i="2" s="1"/>
  <c r="P183" i="2"/>
  <c r="P182" i="2"/>
  <c r="BI181" i="2"/>
  <c r="BH181" i="2"/>
  <c r="BG181" i="2"/>
  <c r="BF181" i="2"/>
  <c r="T181" i="2"/>
  <c r="R181" i="2"/>
  <c r="P181" i="2"/>
  <c r="BI179" i="2"/>
  <c r="BH179" i="2"/>
  <c r="BG179" i="2"/>
  <c r="BF179" i="2"/>
  <c r="T179" i="2"/>
  <c r="R179" i="2"/>
  <c r="P179" i="2"/>
  <c r="BI176" i="2"/>
  <c r="BH176" i="2"/>
  <c r="BG176" i="2"/>
  <c r="BF176" i="2"/>
  <c r="T176" i="2"/>
  <c r="R176" i="2"/>
  <c r="P176" i="2"/>
  <c r="BI174" i="2"/>
  <c r="BH174" i="2"/>
  <c r="BG174" i="2"/>
  <c r="BF174" i="2"/>
  <c r="T174" i="2"/>
  <c r="R174" i="2"/>
  <c r="P174" i="2"/>
  <c r="BI172" i="2"/>
  <c r="BH172" i="2"/>
  <c r="BG172" i="2"/>
  <c r="BF172" i="2"/>
  <c r="T172" i="2"/>
  <c r="R172" i="2"/>
  <c r="P172" i="2"/>
  <c r="BI169" i="2"/>
  <c r="BH169" i="2"/>
  <c r="BG169" i="2"/>
  <c r="BF169" i="2"/>
  <c r="T169" i="2"/>
  <c r="R169" i="2"/>
  <c r="P169" i="2"/>
  <c r="BI167" i="2"/>
  <c r="BH167" i="2"/>
  <c r="BG167" i="2"/>
  <c r="BF167" i="2"/>
  <c r="T167" i="2"/>
  <c r="R167" i="2"/>
  <c r="P167" i="2"/>
  <c r="BI160" i="2"/>
  <c r="BH160" i="2"/>
  <c r="BG160" i="2"/>
  <c r="BF160" i="2"/>
  <c r="T160" i="2"/>
  <c r="R160" i="2"/>
  <c r="P160" i="2"/>
  <c r="BI156" i="2"/>
  <c r="BH156" i="2"/>
  <c r="BG156" i="2"/>
  <c r="BF156" i="2"/>
  <c r="T156" i="2"/>
  <c r="R156" i="2"/>
  <c r="P156" i="2"/>
  <c r="BI151" i="2"/>
  <c r="BH151" i="2"/>
  <c r="BG151" i="2"/>
  <c r="BF151" i="2"/>
  <c r="T151" i="2"/>
  <c r="R151" i="2"/>
  <c r="P151" i="2"/>
  <c r="BI147" i="2"/>
  <c r="BH147" i="2"/>
  <c r="BG147" i="2"/>
  <c r="BF147" i="2"/>
  <c r="T147" i="2"/>
  <c r="R147" i="2"/>
  <c r="P147" i="2"/>
  <c r="BI137" i="2"/>
  <c r="BH137" i="2"/>
  <c r="BG137" i="2"/>
  <c r="BF137" i="2"/>
  <c r="T137" i="2"/>
  <c r="R137" i="2"/>
  <c r="P137"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7" i="2"/>
  <c r="BH127" i="2"/>
  <c r="BG127" i="2"/>
  <c r="BF127" i="2"/>
  <c r="T127" i="2"/>
  <c r="R127" i="2"/>
  <c r="P127" i="2"/>
  <c r="BI123" i="2"/>
  <c r="BH123" i="2"/>
  <c r="BG123" i="2"/>
  <c r="BF123" i="2"/>
  <c r="T123" i="2"/>
  <c r="R123" i="2"/>
  <c r="P123" i="2"/>
  <c r="BI119" i="2"/>
  <c r="BH119" i="2"/>
  <c r="BG119" i="2"/>
  <c r="BF119" i="2"/>
  <c r="T119" i="2"/>
  <c r="R119" i="2"/>
  <c r="P119" i="2"/>
  <c r="BI111" i="2"/>
  <c r="BH111" i="2"/>
  <c r="BG111" i="2"/>
  <c r="BF111" i="2"/>
  <c r="T111" i="2"/>
  <c r="R111" i="2"/>
  <c r="P111" i="2"/>
  <c r="BI104" i="2"/>
  <c r="BH104" i="2"/>
  <c r="BG104" i="2"/>
  <c r="BF104" i="2"/>
  <c r="T104" i="2"/>
  <c r="T103" i="2" s="1"/>
  <c r="R104" i="2"/>
  <c r="R103" i="2" s="1"/>
  <c r="P104" i="2"/>
  <c r="P103" i="2" s="1"/>
  <c r="J98" i="2"/>
  <c r="J97" i="2"/>
  <c r="F97" i="2"/>
  <c r="F95" i="2"/>
  <c r="E93" i="2"/>
  <c r="J59" i="2"/>
  <c r="J58" i="2"/>
  <c r="F58" i="2"/>
  <c r="F56" i="2"/>
  <c r="E54" i="2"/>
  <c r="J20" i="2"/>
  <c r="E20" i="2"/>
  <c r="F98" i="2" s="1"/>
  <c r="J19" i="2"/>
  <c r="J14" i="2"/>
  <c r="J95" i="2" s="1"/>
  <c r="E7" i="2"/>
  <c r="E89" i="2"/>
  <c r="L50" i="1"/>
  <c r="AM50" i="1"/>
  <c r="AM49" i="1"/>
  <c r="L49" i="1"/>
  <c r="AM47" i="1"/>
  <c r="L47" i="1"/>
  <c r="L45" i="1"/>
  <c r="L44" i="1"/>
  <c r="BK309" i="2"/>
  <c r="BK187" i="2"/>
  <c r="BK302" i="2"/>
  <c r="J134" i="2"/>
  <c r="J172" i="2"/>
  <c r="J292" i="2"/>
  <c r="J214" i="2"/>
  <c r="J306" i="2"/>
  <c r="BK226" i="2"/>
  <c r="BK95" i="3"/>
  <c r="BK201" i="2"/>
  <c r="BK197" i="2"/>
  <c r="J187" i="2"/>
  <c r="AS55" i="1"/>
  <c r="J261" i="2"/>
  <c r="J301" i="2"/>
  <c r="BK304" i="2"/>
  <c r="BK136" i="2"/>
  <c r="J207" i="2"/>
  <c r="BK308" i="2"/>
  <c r="J309" i="2"/>
  <c r="J210" i="2"/>
  <c r="J147" i="2"/>
  <c r="J216" i="2"/>
  <c r="J243" i="2"/>
  <c r="J300" i="2"/>
  <c r="BK183" i="2"/>
  <c r="J304" i="2"/>
  <c r="J130" i="2"/>
  <c r="BK103" i="3"/>
  <c r="BK227" i="2"/>
  <c r="J95" i="3"/>
  <c r="J219" i="2"/>
  <c r="BK292" i="2"/>
  <c r="J104" i="2"/>
  <c r="BK192" i="2"/>
  <c r="J229" i="2"/>
  <c r="BK210" i="2"/>
  <c r="BK191" i="2"/>
  <c r="BK176" i="2"/>
  <c r="BK238" i="2"/>
  <c r="J252" i="2"/>
  <c r="BK151" i="2"/>
  <c r="F36" i="3"/>
  <c r="BK134" i="2"/>
  <c r="BK101" i="3"/>
  <c r="BK261" i="2"/>
  <c r="J201" i="2"/>
  <c r="J244" i="2"/>
  <c r="J123" i="2"/>
  <c r="J226" i="2"/>
  <c r="J103" i="3"/>
  <c r="BK244" i="2"/>
  <c r="BK179" i="2"/>
  <c r="BK169" i="2"/>
  <c r="J176" i="2"/>
  <c r="BK300" i="2"/>
  <c r="J132" i="2"/>
  <c r="J227" i="2"/>
  <c r="BK303" i="2"/>
  <c r="BK214" i="2"/>
  <c r="BK160" i="2"/>
  <c r="BK306" i="2"/>
  <c r="BK189" i="2"/>
  <c r="BK270" i="2"/>
  <c r="J93" i="3"/>
  <c r="BK219" i="2"/>
  <c r="J303" i="2"/>
  <c r="BK174" i="2"/>
  <c r="BK104" i="2"/>
  <c r="J127" i="2"/>
  <c r="BK243" i="2"/>
  <c r="J151" i="2"/>
  <c r="J268" i="2"/>
  <c r="J156" i="2"/>
  <c r="J250" i="2"/>
  <c r="BK167" i="2"/>
  <c r="J191" i="2"/>
  <c r="J307" i="2"/>
  <c r="J192" i="2"/>
  <c r="J100" i="3"/>
  <c r="J167" i="2"/>
  <c r="J284" i="2"/>
  <c r="J137" i="2"/>
  <c r="AS57" i="1"/>
  <c r="BK252" i="2"/>
  <c r="BK100" i="3"/>
  <c r="J179" i="2"/>
  <c r="J183" i="2"/>
  <c r="BK269" i="2"/>
  <c r="BK156" i="2"/>
  <c r="J194" i="2"/>
  <c r="BK132" i="2"/>
  <c r="BK250" i="2"/>
  <c r="J111" i="2"/>
  <c r="BK111" i="2"/>
  <c r="J197" i="2"/>
  <c r="J278" i="2"/>
  <c r="BK229" i="2"/>
  <c r="BK119" i="2"/>
  <c r="BK127" i="2"/>
  <c r="BK194" i="2"/>
  <c r="J181" i="2"/>
  <c r="BK301" i="2"/>
  <c r="BK284" i="2"/>
  <c r="J270" i="2"/>
  <c r="BK207" i="2"/>
  <c r="J302" i="2"/>
  <c r="BK181" i="2"/>
  <c r="BK268" i="2"/>
  <c r="BK137" i="2"/>
  <c r="J101" i="3"/>
  <c r="J174" i="2"/>
  <c r="BK216" i="2"/>
  <c r="J308" i="2"/>
  <c r="J205" i="2"/>
  <c r="J136" i="2"/>
  <c r="BK147" i="2"/>
  <c r="J119" i="2"/>
  <c r="BK307" i="2"/>
  <c r="J238" i="2"/>
  <c r="BK278" i="2"/>
  <c r="J189" i="2"/>
  <c r="J269" i="2"/>
  <c r="J160" i="2"/>
  <c r="BK93" i="3"/>
  <c r="BK172" i="2"/>
  <c r="J169" i="2"/>
  <c r="BK205" i="2"/>
  <c r="BK130" i="2"/>
  <c r="BK123" i="2"/>
  <c r="P190" i="2" l="1"/>
  <c r="P196" i="2"/>
  <c r="T118" i="2"/>
  <c r="R218" i="2"/>
  <c r="T171" i="2"/>
  <c r="R190" i="2"/>
  <c r="BK209" i="2"/>
  <c r="J209" i="2"/>
  <c r="J74" i="2" s="1"/>
  <c r="BK299" i="2"/>
  <c r="J299" i="2"/>
  <c r="J78" i="2"/>
  <c r="R118" i="2"/>
  <c r="BK251" i="2"/>
  <c r="J251" i="2"/>
  <c r="J76" i="2"/>
  <c r="BK118" i="2"/>
  <c r="J118" i="2" s="1"/>
  <c r="J66" i="2" s="1"/>
  <c r="R251" i="2"/>
  <c r="T305" i="2"/>
  <c r="P171" i="2"/>
  <c r="R196" i="2"/>
  <c r="T209" i="2"/>
  <c r="BK305" i="2"/>
  <c r="J305" i="2" s="1"/>
  <c r="J79" i="2" s="1"/>
  <c r="BK196" i="2"/>
  <c r="J196" i="2" s="1"/>
  <c r="J73" i="2" s="1"/>
  <c r="P209" i="2"/>
  <c r="R299" i="2"/>
  <c r="R298" i="2" s="1"/>
  <c r="BK218" i="2"/>
  <c r="J218" i="2"/>
  <c r="J75" i="2"/>
  <c r="R305" i="2"/>
  <c r="R171" i="2"/>
  <c r="P251" i="2"/>
  <c r="R99" i="3"/>
  <c r="R91" i="3" s="1"/>
  <c r="R90" i="3" s="1"/>
  <c r="BK190" i="2"/>
  <c r="J190" i="2"/>
  <c r="J72" i="2" s="1"/>
  <c r="P218" i="2"/>
  <c r="P305" i="2"/>
  <c r="P118" i="2"/>
  <c r="P102" i="2" s="1"/>
  <c r="T196" i="2"/>
  <c r="P299" i="2"/>
  <c r="P298" i="2"/>
  <c r="T99" i="3"/>
  <c r="T91" i="3" s="1"/>
  <c r="T90" i="3" s="1"/>
  <c r="T218" i="2"/>
  <c r="BK171" i="2"/>
  <c r="J171" i="2" s="1"/>
  <c r="J67" i="2" s="1"/>
  <c r="T251" i="2"/>
  <c r="BK99" i="3"/>
  <c r="J99" i="3" s="1"/>
  <c r="J67" i="3" s="1"/>
  <c r="T190" i="2"/>
  <c r="R209" i="2"/>
  <c r="T299" i="2"/>
  <c r="T298" i="2"/>
  <c r="P99" i="3"/>
  <c r="P91" i="3" s="1"/>
  <c r="P90" i="3" s="1"/>
  <c r="AU58" i="1" s="1"/>
  <c r="AU57" i="1" s="1"/>
  <c r="BK188" i="2"/>
  <c r="J188" i="2" s="1"/>
  <c r="J71" i="2" s="1"/>
  <c r="BK103" i="2"/>
  <c r="J103" i="2"/>
  <c r="J65" i="2" s="1"/>
  <c r="BK182" i="2"/>
  <c r="J182" i="2"/>
  <c r="J68" i="2"/>
  <c r="BK186" i="2"/>
  <c r="J186" i="2" s="1"/>
  <c r="J70" i="2" s="1"/>
  <c r="BK102" i="3"/>
  <c r="J102" i="3" s="1"/>
  <c r="J68" i="3" s="1"/>
  <c r="BK92" i="3"/>
  <c r="BK94" i="3"/>
  <c r="J94" i="3" s="1"/>
  <c r="J66" i="3" s="1"/>
  <c r="E78" i="3"/>
  <c r="J56" i="3"/>
  <c r="F87" i="3"/>
  <c r="BE100" i="3"/>
  <c r="BE93" i="3"/>
  <c r="BE95" i="3"/>
  <c r="BE101" i="3"/>
  <c r="BE103" i="3"/>
  <c r="BA58" i="1"/>
  <c r="BA57" i="1" s="1"/>
  <c r="F59" i="2"/>
  <c r="E50" i="2"/>
  <c r="BE130" i="2"/>
  <c r="J56" i="2"/>
  <c r="BE104" i="2"/>
  <c r="BE111" i="2"/>
  <c r="BE137" i="2"/>
  <c r="BE167" i="2"/>
  <c r="BE169" i="2"/>
  <c r="BE174" i="2"/>
  <c r="BE181" i="2"/>
  <c r="BE183" i="2"/>
  <c r="BE189" i="2"/>
  <c r="BE278" i="2"/>
  <c r="BE132" i="2"/>
  <c r="BE187" i="2"/>
  <c r="BE191" i="2"/>
  <c r="BE192" i="2"/>
  <c r="BE127" i="2"/>
  <c r="BE136" i="2"/>
  <c r="BE160" i="2"/>
  <c r="BE214" i="2"/>
  <c r="BE216" i="2"/>
  <c r="BE227" i="2"/>
  <c r="BE252" i="2"/>
  <c r="BE270" i="2"/>
  <c r="BE134" i="2"/>
  <c r="BE172" i="2"/>
  <c r="BE179" i="2"/>
  <c r="BE226" i="2"/>
  <c r="BE243" i="2"/>
  <c r="BE244" i="2"/>
  <c r="BE284" i="2"/>
  <c r="BE302" i="2"/>
  <c r="BE194" i="2"/>
  <c r="BE197" i="2"/>
  <c r="BE205" i="2"/>
  <c r="BE207" i="2"/>
  <c r="BE210" i="2"/>
  <c r="BE229" i="2"/>
  <c r="BE238" i="2"/>
  <c r="BE261" i="2"/>
  <c r="BE300" i="2"/>
  <c r="BE301" i="2"/>
  <c r="BE308" i="2"/>
  <c r="BE119" i="2"/>
  <c r="BE123" i="2"/>
  <c r="BE147" i="2"/>
  <c r="BE151" i="2"/>
  <c r="BE156" i="2"/>
  <c r="BE176" i="2"/>
  <c r="BE201" i="2"/>
  <c r="BE219" i="2"/>
  <c r="BE250" i="2"/>
  <c r="BE268" i="2"/>
  <c r="BE269" i="2"/>
  <c r="BE292" i="2"/>
  <c r="BE303" i="2"/>
  <c r="BE304" i="2"/>
  <c r="BE306" i="2"/>
  <c r="BE307" i="2"/>
  <c r="BE309" i="2"/>
  <c r="AS54" i="1"/>
  <c r="F37" i="2"/>
  <c r="BB56" i="1"/>
  <c r="BB55" i="1" s="1"/>
  <c r="J36" i="2"/>
  <c r="AW56" i="1"/>
  <c r="F38" i="2"/>
  <c r="BC56" i="1"/>
  <c r="BC55" i="1"/>
  <c r="F36" i="2"/>
  <c r="BA56" i="1" s="1"/>
  <c r="BA55" i="1" s="1"/>
  <c r="F38" i="3"/>
  <c r="BC58" i="1" s="1"/>
  <c r="BC57" i="1" s="1"/>
  <c r="AY57" i="1" s="1"/>
  <c r="F39" i="3"/>
  <c r="BD58" i="1" s="1"/>
  <c r="BD57" i="1" s="1"/>
  <c r="F39" i="2"/>
  <c r="BD56" i="1"/>
  <c r="BD55" i="1" s="1"/>
  <c r="J36" i="3"/>
  <c r="AW58" i="1" s="1"/>
  <c r="F37" i="3"/>
  <c r="BB58" i="1" s="1"/>
  <c r="BB57" i="1" s="1"/>
  <c r="AX57" i="1" s="1"/>
  <c r="BK91" i="3" l="1"/>
  <c r="J91" i="3" s="1"/>
  <c r="J64" i="3" s="1"/>
  <c r="T185" i="2"/>
  <c r="T102" i="2"/>
  <c r="T101" i="2" s="1"/>
  <c r="P185" i="2"/>
  <c r="R185" i="2"/>
  <c r="P101" i="2"/>
  <c r="AU56" i="1"/>
  <c r="AU55" i="1" s="1"/>
  <c r="AU54" i="1" s="1"/>
  <c r="R102" i="2"/>
  <c r="R101" i="2"/>
  <c r="BK102" i="2"/>
  <c r="BK298" i="2"/>
  <c r="J298" i="2"/>
  <c r="J77" i="2"/>
  <c r="BK90" i="3"/>
  <c r="J90" i="3" s="1"/>
  <c r="J63" i="3" s="1"/>
  <c r="J92" i="3"/>
  <c r="J65" i="3"/>
  <c r="BK185" i="2"/>
  <c r="J185" i="2"/>
  <c r="J69" i="2"/>
  <c r="J102" i="2"/>
  <c r="J64" i="2" s="1"/>
  <c r="AX55" i="1"/>
  <c r="F35" i="3"/>
  <c r="AZ58" i="1"/>
  <c r="AZ57" i="1"/>
  <c r="AV57" i="1" s="1"/>
  <c r="J35" i="3"/>
  <c r="AV58" i="1"/>
  <c r="AT58" i="1"/>
  <c r="AW55" i="1"/>
  <c r="BC54" i="1"/>
  <c r="AY54" i="1"/>
  <c r="J35" i="2"/>
  <c r="AV56" i="1"/>
  <c r="AT56" i="1" s="1"/>
  <c r="BD54" i="1"/>
  <c r="W33" i="1"/>
  <c r="BA54" i="1"/>
  <c r="W30" i="1" s="1"/>
  <c r="F35" i="2"/>
  <c r="AZ56" i="1"/>
  <c r="AZ55" i="1"/>
  <c r="AY55" i="1"/>
  <c r="AW57" i="1"/>
  <c r="BB54" i="1"/>
  <c r="AX54" i="1"/>
  <c r="BK101" i="2" l="1"/>
  <c r="J101" i="2"/>
  <c r="J32" i="2"/>
  <c r="AG56" i="1"/>
  <c r="AG55" i="1" s="1"/>
  <c r="AN55" i="1" s="1"/>
  <c r="J32" i="3"/>
  <c r="AG58" i="1"/>
  <c r="AG57" i="1"/>
  <c r="AT57" i="1"/>
  <c r="AV55" i="1"/>
  <c r="AT55" i="1"/>
  <c r="AW54" i="1"/>
  <c r="AK30" i="1"/>
  <c r="AZ54" i="1"/>
  <c r="W29" i="1" s="1"/>
  <c r="W31" i="1"/>
  <c r="W32" i="1"/>
  <c r="AN57" i="1" l="1"/>
  <c r="J41" i="2"/>
  <c r="J41" i="3"/>
  <c r="J63" i="2"/>
  <c r="AN58" i="1"/>
  <c r="AN56" i="1"/>
  <c r="AG54" i="1"/>
  <c r="AK26" i="1" s="1"/>
  <c r="AV54" i="1"/>
  <c r="AK29" i="1" s="1"/>
  <c r="AK35" i="1" l="1"/>
  <c r="AT54" i="1"/>
  <c r="AN54" i="1" l="1"/>
</calcChain>
</file>

<file path=xl/sharedStrings.xml><?xml version="1.0" encoding="utf-8"?>
<sst xmlns="http://schemas.openxmlformats.org/spreadsheetml/2006/main" count="3151" uniqueCount="689">
  <si>
    <t>Export Komplet</t>
  </si>
  <si>
    <t>VZ</t>
  </si>
  <si>
    <t>2.0</t>
  </si>
  <si>
    <t/>
  </si>
  <si>
    <t>False</t>
  </si>
  <si>
    <t>{dd637d92-bc39-4a25-af73-3f255eb9fce0}</t>
  </si>
  <si>
    <t>&gt;&gt;  skryté sloupce  &lt;&lt;</t>
  </si>
  <si>
    <t>0,01</t>
  </si>
  <si>
    <t>21</t>
  </si>
  <si>
    <t>15</t>
  </si>
  <si>
    <t>REKAPITULACE STAVBY</t>
  </si>
  <si>
    <t>v ---  níže se nacházejí doplnkové a pomocné údaje k sestavám  --- v</t>
  </si>
  <si>
    <t>Návod na vyplnění</t>
  </si>
  <si>
    <t>0,001</t>
  </si>
  <si>
    <t>Kód:</t>
  </si>
  <si>
    <t>I-20003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</si>
  <si>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</si>
  <si>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</si>
  <si>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nákladního výtahu v budově nové knihovny</t>
  </si>
  <si>
    <t>KSO:</t>
  </si>
  <si>
    <t>CC-CZ:</t>
  </si>
  <si>
    <t>Místo:</t>
  </si>
  <si>
    <t xml:space="preserve"> </t>
  </si>
  <si>
    <t>Datum:</t>
  </si>
  <si>
    <t>12. 8. 2020</t>
  </si>
  <si>
    <t>Zadavatel:</t>
  </si>
  <si>
    <t>IČ:</t>
  </si>
  <si>
    <t>VŠB - TU Ostrava - Poruba</t>
  </si>
  <si>
    <t>DIČ:</t>
  </si>
  <si>
    <t>Uchazeč:</t>
  </si>
  <si>
    <t>Vyplň údaj</t>
  </si>
  <si>
    <t>Projektant:</t>
  </si>
  <si>
    <t>idea ateliér spol. s r.o.</t>
  </si>
  <si>
    <t>True</t>
  </si>
  <si>
    <t>Zpracovatel:</t>
  </si>
  <si>
    <t>Kolková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</si>
  <si>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</si>
  <si>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</si>
  <si>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</si>
  <si>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</si>
  <si>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</si>
  <si>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</si>
  <si>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</si>
  <si>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</si>
  <si>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</si>
  <si>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</si>
  <si>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</si>
  <si>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</si>
  <si>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</si>
  <si>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</si>
  <si>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</si>
  <si>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</si>
  <si>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</si>
  <si>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</si>
  <si>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</si>
  <si>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</si>
  <si>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</si>
  <si>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</si>
  <si>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</si>
  <si>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</si>
  <si>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</si>
  <si>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</si>
  <si>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</si>
  <si>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</si>
  <si>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</si>
  <si>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</si>
  <si>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</si>
  <si>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</si>
  <si>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</si>
  <si>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</si>
  <si>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</si>
  <si>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</si>
  <si>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</si>
  <si>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</si>
  <si>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</si>
  <si>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</si>
  <si>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</si>
  <si>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 xml:space="preserve">Rekonstrukce nákladního výtahu </t>
  </si>
  <si>
    <t>STA</t>
  </si>
  <si>
    <t>{42ca60a5-12df-48ad-a484-98970debba67}</t>
  </si>
  <si>
    <t>2</t>
  </si>
  <si>
    <t>/</t>
  </si>
  <si>
    <t>1.1</t>
  </si>
  <si>
    <t>Soupis prací - Stavební a konstrukční část</t>
  </si>
  <si>
    <t>Soupis</t>
  </si>
  <si>
    <t>{9f0019da-3692-40ed-aadc-a0c4cc17c286}</t>
  </si>
  <si>
    <t>VON</t>
  </si>
  <si>
    <t xml:space="preserve">Vedlejší a ostatní náklady </t>
  </si>
  <si>
    <t>{795563f0-f5b2-427e-88eb-6e5c35e82bb1}</t>
  </si>
  <si>
    <t xml:space="preserve">Soupis prací - Vedlejší a ostatní náklady </t>
  </si>
  <si>
    <t>{e4813d77-b6d8-427b-a543-c3ad80e22bd7}</t>
  </si>
  <si>
    <t>KRYCÍ LIST SOUPISU PRACÍ</t>
  </si>
  <si>
    <t>Objekt:</t>
  </si>
  <si>
    <t xml:space="preserve">1 - Rekonstrukce nákladního výtahu </t>
  </si>
  <si>
    <t>Soupis:</t>
  </si>
  <si>
    <t>1.1 - Soupis prací - Stavební a konstrukční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</si>
  <si>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</si>
  <si>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</si>
  <si>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</si>
  <si>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</si>
  <si>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</si>
  <si>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</si>
  <si>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</si>
  <si>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</si>
  <si>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</si>
  <si>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</si>
  <si>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</si>
  <si>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742 - Elektroinstalace - slaboproud</t>
  </si>
  <si>
    <t xml:space="preserve">    766 - Konstrukce truhlářské</t>
  </si>
  <si>
    <t xml:space="preserve">    771 - Podlahy z dlaždic</t>
  </si>
  <si>
    <t xml:space="preserve">    777 - Podlahy lité</t>
  </si>
  <si>
    <t xml:space="preserve">    783 - Dokončovací práce - nátěry</t>
  </si>
  <si>
    <t xml:space="preserve">    784 - Dokončovací práce - malby a tapety</t>
  </si>
  <si>
    <t>M - Práce a dodávky M</t>
  </si>
  <si>
    <t xml:space="preserve">    33-M - Montáže dopr.zaříz.,sklad. zař. a váh</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</si>
  <si>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</si>
  <si>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</si>
  <si>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</si>
  <si>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</si>
  <si>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</si>
  <si>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</si>
  <si>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</si>
  <si>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</si>
  <si>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</si>
  <si>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</si>
  <si>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</si>
  <si>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</si>
  <si>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</si>
  <si>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</si>
  <si>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</si>
  <si>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</si>
  <si>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</si>
  <si>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</si>
  <si>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</si>
  <si>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</si>
  <si>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612325302</t>
  </si>
  <si>
    <t>Vápenocementová omítka ostění nebo nadpraží štuková</t>
  </si>
  <si>
    <t>m2</t>
  </si>
  <si>
    <t>CS ÚRS 2020 02</t>
  </si>
  <si>
    <t>4</t>
  </si>
  <si>
    <t>953460678</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</si>
  <si>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</si>
  <si>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</si>
  <si>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</si>
  <si>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"vč. 101až104+popis TZ"</t>
  </si>
  <si>
    <t>4*(1,2+0,3)*0,3*2</t>
  </si>
  <si>
    <t>"1-5"</t>
  </si>
  <si>
    <t>4*(1,2+0,3)*0,3*2*5</t>
  </si>
  <si>
    <t>Součet</t>
  </si>
  <si>
    <t>617335423</t>
  </si>
  <si>
    <t>Oprava cementové omítky vnitřních ploch štukové dvouvrstvé, tloušťky do 20 mm, světlíků nebo výtahových šachet, v rozsahu opravované plochy přes 30 do 50%</t>
  </si>
  <si>
    <t>1274815903</t>
  </si>
  <si>
    <t xml:space="preserve">Poznámka k souboru cen:_x000D_
1. Pro ocenění opravy omítek plochy do 1 m2 se použijí ceny souboru cen 61. 33-52.. Cementová omítka jednotlivých malých ploch._x000D_
</t>
  </si>
  <si>
    <t>3,3</t>
  </si>
  <si>
    <t>7,3*(1,2+14,48+3,8)</t>
  </si>
  <si>
    <t>-1,2*1,2*2*5</t>
  </si>
  <si>
    <t>9</t>
  </si>
  <si>
    <t>Ostatní konstrukce a práce, bourání</t>
  </si>
  <si>
    <t>3</t>
  </si>
  <si>
    <t>949101111</t>
  </si>
  <si>
    <t>Lešení pomocné pracovní pro objekty pozemních staveb pro zatížení do 150 kg/m2, o výšce lešeňové podlahy do 1,9 m</t>
  </si>
  <si>
    <t>-1248236662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</si>
  <si>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</si>
  <si>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10,0*2*5</t>
  </si>
  <si>
    <t>949321112</t>
  </si>
  <si>
    <t>Montáž lešení dílcového do šachet (výtahových, potrubních) o půdorysné ploše do 6 m2, výšky přes 10 do 20 m</t>
  </si>
  <si>
    <t>m</t>
  </si>
  <si>
    <t>-1618568561</t>
  </si>
  <si>
    <t xml:space="preserve">Poznámka k souboru cen:_x000D_
1. V cenách nejsou započteny náklady na vysekání otvorů ve zdivu, světlíku nebo šachtě; tyto stavební práce se oceňují příslušnými cenami katalogu 801-3 Budovy a haly - bourání konstrukcí._x000D_
2. Množství měrných jednotek se určuje v běžných metrech výšky šachty nebo světlíku._x000D_
3. Montáž lešení dílcového do šachet výšky přes 50 m se oceňuje individuálně._x000D_
</t>
  </si>
  <si>
    <t>1,2+14,48+3,8</t>
  </si>
  <si>
    <t>5</t>
  </si>
  <si>
    <t>949321211</t>
  </si>
  <si>
    <t>Montáž lešení dílcového do šachet (výtahových, potrubních) Příplatek za první a každý další den použití lešení k ceně -1111, -1112 nebo -1113</t>
  </si>
  <si>
    <t>-483222661</t>
  </si>
  <si>
    <t>19,48*30 'Přepočtené koeficientem množství</t>
  </si>
  <si>
    <t>949321812</t>
  </si>
  <si>
    <t>Demontáž lešení dílcového do šachet (výtahových, potrubních) o půdorysné ploše do 6 m2, výšky přes 10 do 20 m</t>
  </si>
  <si>
    <t>1000872641</t>
  </si>
  <si>
    <t xml:space="preserve">Poznámka k souboru cen:_x000D_
1. Demontáž lešení dílcového do šachet výšky přes 50 m se oceňuje individuálně._x000D_
</t>
  </si>
  <si>
    <t>7</t>
  </si>
  <si>
    <t>952901111</t>
  </si>
  <si>
    <t>Vyčištění budov nebo objektů před předáním do užívání budov bytové nebo občanské výstavby, světlé výšky podlaží do 4 m</t>
  </si>
  <si>
    <t>-967956038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</si>
  <si>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</si>
  <si>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8</t>
  </si>
  <si>
    <t>95394311</t>
  </si>
  <si>
    <t>Osazování drobných kovových předmětů výrobků ostatních jinde neuvedených do vynechaných či vysekaných kapes zdiva, se zajištěním polohy se zalitím maltou cementovou, hmotnosti přes 5 do 15 kg/kus</t>
  </si>
  <si>
    <t>kus</t>
  </si>
  <si>
    <t>CS ÚRS 2016 02</t>
  </si>
  <si>
    <t>-1272839175</t>
  </si>
  <si>
    <t xml:space="preserve">Poznámka k souboru cen:_x000D_
1. V cenách nejsou započteny náklady na dodávku kovových předmětů; tyto se oceňují ve specifikaci._x000D_
 Ztratné se nestanoví._x000D_
2. Cenu -2841 lze použít pro osazení rámu pod pružinový (roštový) ocelový základ např. domovních_x000D_
 praček, odstředivek, ždímaček, motorových zařízení, ventilátorů apod._x000D_
3. Cena -2851 je určena pro zednické osazení zábradlí ze samostatných dílů nevyžadující samostatnou_x000D_
 montáž._x000D_
4. Ceny platí za každé zalití._x000D_
</t>
  </si>
  <si>
    <t>M</t>
  </si>
  <si>
    <t>4493221</t>
  </si>
  <si>
    <t>HASÍCÍ PŘÍSTROJ CO2, s hasící schopností 55B</t>
  </si>
  <si>
    <t>-622179256</t>
  </si>
  <si>
    <t>10</t>
  </si>
  <si>
    <t>961055111</t>
  </si>
  <si>
    <t>Bourání základů z betonu železového</t>
  </si>
  <si>
    <t>m3</t>
  </si>
  <si>
    <t>-1291147809</t>
  </si>
  <si>
    <t>"vč. 105až107+popis TZ"</t>
  </si>
  <si>
    <t>0,3*0,8*0,6</t>
  </si>
  <si>
    <t>Mezisoučet</t>
  </si>
  <si>
    <t>"5"</t>
  </si>
  <si>
    <t>0,3*0,8*0,8*2</t>
  </si>
  <si>
    <t>1,14*0,3*0,8</t>
  </si>
  <si>
    <t>1,0*0,3*0,8</t>
  </si>
  <si>
    <t>11</t>
  </si>
  <si>
    <t>968072455</t>
  </si>
  <si>
    <t>Vybourání kovových rámů oken s křídly, dveřních zárubní, vrat, stěn, ostění nebo obkladů dveřních zárubní, plochy do 2 m2</t>
  </si>
  <si>
    <t>-636634083</t>
  </si>
  <si>
    <t xml:space="preserve">Poznámka k souboru cen:_x000D_
1. V cenách -2244 až -2559 jsou započteny i náklady na vyvěšení křídel._x000D_
2. Cenou -2641 se oceňuje i vybourání nosné ocelové konstrukce pro sádrokartonové příčky._x000D_
</t>
  </si>
  <si>
    <t>0,8*1,97</t>
  </si>
  <si>
    <t>12</t>
  </si>
  <si>
    <t>978021161</t>
  </si>
  <si>
    <t>Otlučení cementových vnitřních ploch stěn, v rozsahu do 50 %</t>
  </si>
  <si>
    <t>1024920983</t>
  </si>
  <si>
    <t>13</t>
  </si>
  <si>
    <t>978021261</t>
  </si>
  <si>
    <t>Otlučení cementových vnitřních ploch stropů, v rozsahu do 50 %</t>
  </si>
  <si>
    <t>-1558623239</t>
  </si>
  <si>
    <t>14</t>
  </si>
  <si>
    <t>985131311</t>
  </si>
  <si>
    <t>Očištění ploch stěn, rubu kleneb a podlah ruční dočištění ocelovými kartáči</t>
  </si>
  <si>
    <t>-960624367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</si>
  <si>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</si>
  <si>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18,6</t>
  </si>
  <si>
    <t>985139111</t>
  </si>
  <si>
    <t>Očištění ploch Příplatek k cenám za práci ve stísněném prostoru</t>
  </si>
  <si>
    <t>110341085</t>
  </si>
  <si>
    <t>16</t>
  </si>
  <si>
    <t>985139112</t>
  </si>
  <si>
    <t>Očištění ploch Příplatek k cenám za plochu do 10 m2 jednotlivě</t>
  </si>
  <si>
    <t>947405348</t>
  </si>
  <si>
    <t>997</t>
  </si>
  <si>
    <t>Přesun sutě</t>
  </si>
  <si>
    <t>17</t>
  </si>
  <si>
    <t>997013215</t>
  </si>
  <si>
    <t>Vnitrostaveništní doprava suti a vybouraných hmot vodorovně do 50 m svisle ručně pro budovy a haly výšky přes 15 do 18 m</t>
  </si>
  <si>
    <t>t</t>
  </si>
  <si>
    <t>-1417661104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</si>
  <si>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</si>
  <si>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18</t>
  </si>
  <si>
    <t>997013501</t>
  </si>
  <si>
    <t>Odvoz suti a vybouraných hmot na skládku nebo meziskládku se složením, na vzdálenost do 1 km</t>
  </si>
  <si>
    <t>-1522933734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</si>
  <si>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</si>
  <si>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</si>
  <si>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</si>
  <si>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</si>
  <si>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-1519263273</t>
  </si>
  <si>
    <t>6,088*20 'Přepočtené koeficientem množství</t>
  </si>
  <si>
    <t>20</t>
  </si>
  <si>
    <t>997013631</t>
  </si>
  <si>
    <t>Poplatek za uložení stavebního odpadu na skládce (skládkovné) směsného stavebního a demoličního zatříděného do Katalogu odpadů pod kódem 17 09 04</t>
  </si>
  <si>
    <t>1961013552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</si>
  <si>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</si>
  <si>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99701366-KOV</t>
  </si>
  <si>
    <t>Poplatek za kovový stavební odpad - odpočet - viz popis _x000D_
Zhotovitel zajistí vytřídění a převoz, výtěžek bude převeden na účet objednatele.</t>
  </si>
  <si>
    <t>kpl</t>
  </si>
  <si>
    <t>-1251816451</t>
  </si>
  <si>
    <t>998</t>
  </si>
  <si>
    <t>Přesun hmot</t>
  </si>
  <si>
    <t>22</t>
  </si>
  <si>
    <t>998018003</t>
  </si>
  <si>
    <t>Přesun hmot pro budovy občanské výstavby, bydlení, výrobu a služby ruční - bez užití mechanizace vodorovná dopravní vzdálenost do 100 m pro budovy s jakoukoliv nosnou konstrukcí výšky přes 12 do 24 m</t>
  </si>
  <si>
    <t>-83310262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</si>
  <si>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</si>
  <si>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</si>
  <si>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</si>
  <si>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741</t>
  </si>
  <si>
    <t>Elektroinstalace - silnoproud</t>
  </si>
  <si>
    <t>23</t>
  </si>
  <si>
    <t>741-1</t>
  </si>
  <si>
    <t xml:space="preserve">Elektroinstalace - silnoproud - viz popis TZ_x000D_
místem napojení je rozvodna NN příslušné budovy. V rámci nové elektroinstalace v 1.pp z rozvodny NN trasa vedena ve stávajícím kabelovém žlabu a po té bude vedena v 1.np do 4.np instalačním prostorem. Stávající napojení výtahu bude demontováno. Ochranné propojování bude umístěno ve strojovně výtahu. Pro potřeby těchto napojení bude vždy použit silový celoplastový kabel typové řady CYKY 4Jx25mm2._x000D_
Instalace bude provedena v souladu s příslušnými normami ČSN a všemi jejich dodatky v den výstavby._x000D_
Položka je včetně protipožárních ucpávek, spojek, propojení a všech potřebných kabelů a doplňků._x000D_
</t>
  </si>
  <si>
    <t>-1681072051</t>
  </si>
  <si>
    <t>742</t>
  </si>
  <si>
    <t>Elektroinstalace - slaboproud</t>
  </si>
  <si>
    <t>24</t>
  </si>
  <si>
    <t>742-1</t>
  </si>
  <si>
    <t xml:space="preserve">Elektroinstalace – slaboproud - viz popis TZ_x000D_
V areálu VŠB je instalován systém EKV. Do prostoru před výtahovými dveřmi budou instalovány čtečky bezkontaktních karet oboustranně. Tyto čtečky budou napojeny do řídících jednotek v nejbližších technických místnostech VŠB. Tyto jednotky budou napojeny do stávajícího aktivního prvku sítě (switche). Pro napojení čtečky bude použit kabel FTP, signál do řídící jednotky výtahů bude řešen kabelem CYKY 2x1. Napojení čtečky ve výtahové kabině bude řešeno bezhalogenovým vlečným plochým kabelem 12x1. Napájení zdrojů bude řešeno z rozvaděčů NN kabelem CYKY 3x1,5. Trasy budou vedeny v elektroinstalačních lištách LV 30x25._x000D_
Instalace bude provedena v souladu s příslušnými normami ČSN a všemi jejich dodatky v den výstavby.	_x000D_
</t>
  </si>
  <si>
    <t>1422220339</t>
  </si>
  <si>
    <t>766</t>
  </si>
  <si>
    <t>Konstrukce truhlářské</t>
  </si>
  <si>
    <t>25</t>
  </si>
  <si>
    <t>766-6</t>
  </si>
  <si>
    <t>M+D Dveře vnitřní 800x1970mm protipožární El 30/DP3 vč. ocelové zárubně, kování a doplňků - dle požadavku viz celý popis 6</t>
  </si>
  <si>
    <t>1954069347</t>
  </si>
  <si>
    <t>26</t>
  </si>
  <si>
    <t>998766103</t>
  </si>
  <si>
    <t>Přesun hmot pro konstrukce truhlářské stanovený z hmotnosti přesunovaného materiálu vodorovná dopravní vzdálenost do 50 m v objektech výšky přes 12 do 24 m</t>
  </si>
  <si>
    <t>-879287863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</si>
  <si>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</si>
  <si>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27</t>
  </si>
  <si>
    <t>998766181</t>
  </si>
  <si>
    <t>Přesun hmot pro konstrukce truhlářské stanovený z hmotnosti přesunovaného materiálu Příplatek k ceně za přesun prováděný bez použití mechanizace pro jakoukoliv výšku objektu</t>
  </si>
  <si>
    <t>1928810382</t>
  </si>
  <si>
    <t>771</t>
  </si>
  <si>
    <t>Podlahy z dlaždic</t>
  </si>
  <si>
    <t>28</t>
  </si>
  <si>
    <t>771-2</t>
  </si>
  <si>
    <t>Úprava podlahy před výtahovými dveřmi - po výměně - dlažba - dle požadavku viz celý popis 2</t>
  </si>
  <si>
    <t>2035271593</t>
  </si>
  <si>
    <t>"2"</t>
  </si>
  <si>
    <t>2,0*5</t>
  </si>
  <si>
    <t>29</t>
  </si>
  <si>
    <t>771-3</t>
  </si>
  <si>
    <t xml:space="preserve">Úprava soklíků u výtahových dveří - po výměně - dlažba - dle požadavku viz celý popis </t>
  </si>
  <si>
    <t>321242427</t>
  </si>
  <si>
    <t>5,0*5</t>
  </si>
  <si>
    <t>30</t>
  </si>
  <si>
    <t>998771103</t>
  </si>
  <si>
    <t>Přesun hmot pro podlahy z dlaždic stanovený z hmotnosti přesunovaného materiálu vodorovná dopravní vzdálenost do 50 m v objektech výšky přes 12 do 24 m</t>
  </si>
  <si>
    <t>-1691058682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</si>
  <si>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</si>
  <si>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31</t>
  </si>
  <si>
    <t>998771181</t>
  </si>
  <si>
    <t>Přesun hmot pro podlahy z dlaždic stanovený z hmotnosti přesunovaného materiálu Příplatek k ceně za přesun prováděný bez použití mechanizace pro jakoukoliv výšku objektu</t>
  </si>
  <si>
    <t>973002820</t>
  </si>
  <si>
    <t>777</t>
  </si>
  <si>
    <t>Podlahy lité</t>
  </si>
  <si>
    <t>32</t>
  </si>
  <si>
    <t>777-2</t>
  </si>
  <si>
    <t>Úprava podlahy před výtahovými dveřmi - po výměně - litá podlaha - dle požadavku viz celý popis 2</t>
  </si>
  <si>
    <t>72517897</t>
  </si>
  <si>
    <t>33</t>
  </si>
  <si>
    <t>998777103</t>
  </si>
  <si>
    <t>Přesun hmot pro podlahy lité stanovený z hmotnosti přesunovaného materiálu vodorovná dopravní vzdálenost do 50 m v objektech výšky přes 12 do 24 m</t>
  </si>
  <si>
    <t>-1738938474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</si>
  <si>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</si>
  <si>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34</t>
  </si>
  <si>
    <t>998777181</t>
  </si>
  <si>
    <t>Přesun hmot pro podlahy lité stanovený z hmotnosti přesunovaného materiálu Příplatek k cenám za přesun prováděný bez použití mechanizace pro jakoukoliv výšku objektu</t>
  </si>
  <si>
    <t>-1588468063</t>
  </si>
  <si>
    <t>783</t>
  </si>
  <si>
    <t>Dokončovací práce - nátěry</t>
  </si>
  <si>
    <t>35</t>
  </si>
  <si>
    <t>783301311</t>
  </si>
  <si>
    <t>Příprava podkladu zámečnických konstrukcí před provedením nátěru odmaštění odmašťovačem vodou ředitelným</t>
  </si>
  <si>
    <t>1174598056</t>
  </si>
  <si>
    <t>"6"</t>
  </si>
  <si>
    <t>1,5</t>
  </si>
  <si>
    <t>"7"</t>
  </si>
  <si>
    <t>0,97*1,25</t>
  </si>
  <si>
    <t>36</t>
  </si>
  <si>
    <t>783344101</t>
  </si>
  <si>
    <t>Základní nátěr zámečnických konstrukcí jednonásobný polyuretanový</t>
  </si>
  <si>
    <t>-1780279338</t>
  </si>
  <si>
    <t>37</t>
  </si>
  <si>
    <t>783347101</t>
  </si>
  <si>
    <t>Krycí nátěr (email) zámečnických konstrukcí jednonásobný polyuretanový</t>
  </si>
  <si>
    <t>-333061843</t>
  </si>
  <si>
    <t>2,713*2</t>
  </si>
  <si>
    <t>38</t>
  </si>
  <si>
    <t>783901453</t>
  </si>
  <si>
    <t>Příprava podkladu betonových podlah před provedením nátěru vysátím</t>
  </si>
  <si>
    <t>1426643289</t>
  </si>
  <si>
    <t>7,3*0,1</t>
  </si>
  <si>
    <t>39</t>
  </si>
  <si>
    <t>78391</t>
  </si>
  <si>
    <t>Protiolejový nátěr vč.penetrace - dle požadavku viz popis 8</t>
  </si>
  <si>
    <t>1494498502</t>
  </si>
  <si>
    <t>40</t>
  </si>
  <si>
    <t>783932151</t>
  </si>
  <si>
    <t>Vyrovnání podkladu betonových podlah lokálně, tloušťky do 3 mm, tmelem epoxidovým, plochy jednotlivě do 0,1 m2</t>
  </si>
  <si>
    <t>848277371</t>
  </si>
  <si>
    <t>41</t>
  </si>
  <si>
    <t>783933151</t>
  </si>
  <si>
    <t>Penetrační nátěr betonových podlah hladkých (z pohledového nebo gletovaného betonu, stěrky apod.) epoxidový</t>
  </si>
  <si>
    <t>1373985233</t>
  </si>
  <si>
    <t>19,1*0,1</t>
  </si>
  <si>
    <t>42</t>
  </si>
  <si>
    <t>783937161</t>
  </si>
  <si>
    <t>Krycí (uzavírací) nátěr betonových podlah dvojnásobný epoxidový vodou ředitelný</t>
  </si>
  <si>
    <t>-385169663</t>
  </si>
  <si>
    <t>784</t>
  </si>
  <si>
    <t>Dokončovací práce - malby a tapety</t>
  </si>
  <si>
    <t>43</t>
  </si>
  <si>
    <t>784121001</t>
  </si>
  <si>
    <t>Oškrabání malby v místnostech výšky do 3,80 m</t>
  </si>
  <si>
    <t>-1746402749</t>
  </si>
  <si>
    <t xml:space="preserve">Poznámka k souboru cen:_x000D_
1. Cenami souboru cen se oceňuje jakýkoli počet současně škrabaných vrstev barvy._x000D_
</t>
  </si>
  <si>
    <t>"4"</t>
  </si>
  <si>
    <t>40,0</t>
  </si>
  <si>
    <t>85,0*5</t>
  </si>
  <si>
    <t>73,0</t>
  </si>
  <si>
    <t>44</t>
  </si>
  <si>
    <t>784121005</t>
  </si>
  <si>
    <t>Oškrabání malby v místnostech výšky přes 5,00 m</t>
  </si>
  <si>
    <t>-181284289</t>
  </si>
  <si>
    <t>"3"</t>
  </si>
  <si>
    <t>3,3/100*50</t>
  </si>
  <si>
    <t>7,3*(1,2+14,48+3,8)/100*50</t>
  </si>
  <si>
    <t>45</t>
  </si>
  <si>
    <t>784121011</t>
  </si>
  <si>
    <t>Rozmývání podkladu po oškrabání malby v místnostech výšky do 3,80 m</t>
  </si>
  <si>
    <t>517420254</t>
  </si>
  <si>
    <t>46</t>
  </si>
  <si>
    <t>784121015</t>
  </si>
  <si>
    <t>Rozmývání podkladu po oškrabání malby v místnostech výšky přes 5,00 m</t>
  </si>
  <si>
    <t>-1852061635</t>
  </si>
  <si>
    <t>47</t>
  </si>
  <si>
    <t>784181121</t>
  </si>
  <si>
    <t>Penetrace podkladu jednonásobná hloubková v místnostech výšky do 3,80 m</t>
  </si>
  <si>
    <t>-307172401</t>
  </si>
  <si>
    <t>48</t>
  </si>
  <si>
    <t>784181125</t>
  </si>
  <si>
    <t>Penetrace podkladu jednonásobná hloubková v místnostech výšky přes 5,00 m</t>
  </si>
  <si>
    <t>867145433</t>
  </si>
  <si>
    <t>49</t>
  </si>
  <si>
    <t>784221101</t>
  </si>
  <si>
    <t>Malby z malířských směsí otěruvzdorných za sucha dvojnásobné, bílé za sucha otěruvzdorné dobře v místnostech výšky do 3,80 m</t>
  </si>
  <si>
    <t>883614300</t>
  </si>
  <si>
    <t>50</t>
  </si>
  <si>
    <t>784221105</t>
  </si>
  <si>
    <t>Malby z malířských směsí otěruvzdorných za sucha dvojnásobné, bílé za sucha otěruvzdorné dobře v místnostech výšky přes 5,00 m</t>
  </si>
  <si>
    <t>1497218187</t>
  </si>
  <si>
    <t>Práce a dodávky M</t>
  </si>
  <si>
    <t>33-M</t>
  </si>
  <si>
    <t>Montáže dopr.zaříz.,sklad. zař. a váh</t>
  </si>
  <si>
    <t>51</t>
  </si>
  <si>
    <t>330-1</t>
  </si>
  <si>
    <t>Montáž nového výtahu - nákladní lanový - dle požadavku viz celý popis výtah</t>
  </si>
  <si>
    <t>64</t>
  </si>
  <si>
    <t>1459532072</t>
  </si>
  <si>
    <t>52</t>
  </si>
  <si>
    <t>DOD - V</t>
  </si>
  <si>
    <t xml:space="preserve">Dodávka výtahu - nákladní lanový - dle požadavku viz celý popis výtah_x000D_
_x000D_
TECHNICKÁ DATA VÝTAHU_x000D_
Typ výtahu 	NL 800/1,0_x000D_
Třída výtahu 	 IV._x000D_
Nosnost 	800 kg, bez dopravy osob s možností vstupu_x000D_
Jmenovitá rychlost 	1,0 m/s_x000D_
Dopravní zdvih 	14,48  m_x000D_
Stanice / nástupiště 	5/10 P_x000D_
Systém řízení 	Jednoduché_x000D_
Výtahový stroj 	Převodový,  480 mm_x000D_
El. motor 	VVVF4 – 7,5 kW_x000D_
Nosné prostředky 	6 x ocelové lano  10 mm _x000D_
Klec výtahu 	Průchozí 1100x 1750x 2100 mm, 8339 N_x000D_
Vyvažovací závaží 	Ocel v rámu 12263 N_x000D_
Závěs klece 	Horní_x000D_
Závěs vyvaž. závaží 	Horní_x000D_
Zachycovače - klec 	Obousměrné _x000D_
Zařízení proti neúmyslnému _x000D_
pohybu klece ve stanici                        Dle dodavatele výtahu_x000D_
Omezovač rychlosti 	Dle dodavatele výtahu, obousměrný_x000D_
Nárazníky 	Polyuretanový -  2+2 ks_x000D_
Šachetní dveře 	Ruční dvoukřídlové  1100/2000mm El 15 DP1_x000D_
Klecové dveře	Bez klecových dveří _x000D_
Prostor pro stroj	Ve strojovně_x000D_
Prostředí výtahu - šachta 	normální, čl. 0.4.16 EN 81-20_x000D_
                        - strojovna 	normální, čl. 0.4.16 EN 81-20_x000D_
Připojeno na soustavu 	3PEN ~ 50 Hz, 400 V, TNC-S_x000D_
El. instalace 	                                 kabelová, Inst. kanál PVC_x000D_
Jištění	Dle projektu elektro_x000D_
Rozvaděč výtahu 	Dle dodavatele výtahu - neblokované_x000D_
Ochrana před úrazem	automatickým odpojením- ČSN 33 2000-4-41, _x000D_
elektrickým proud	eedice 2, čl. 411_x000D_
	malým napětím- PELV- ČSN 33 2000-4-41 _x000D_
	 edice 2, čl. 414_x000D_
</t>
  </si>
  <si>
    <t>256</t>
  </si>
  <si>
    <t>1341007231</t>
  </si>
  <si>
    <t>53</t>
  </si>
  <si>
    <t>330-2</t>
  </si>
  <si>
    <t>Revize a zkoušky - dle požadavku viz celý popis výtah</t>
  </si>
  <si>
    <t>-1985839093</t>
  </si>
  <si>
    <t>54</t>
  </si>
  <si>
    <t>330-3</t>
  </si>
  <si>
    <t>Likvidace odpadu, transporty - dle požadavku viz celý popis výtah_x000D_
Bude-li obsahovat kovový odpad - Zhotovitel zajistí vytřídění a převoz, výtěžek bude převeden na účet objednatele.</t>
  </si>
  <si>
    <t>1667977812</t>
  </si>
  <si>
    <t>55</t>
  </si>
  <si>
    <t>330-D</t>
  </si>
  <si>
    <t>Demontáž výtahové kabiny a kotevních prvků_x000D_
Bude-li obsahovat kovový odpad - Zhotovitel zajistí vytřídění a převoz, výtěžek bude převeden na účet objednatele.</t>
  </si>
  <si>
    <t>-989767203</t>
  </si>
  <si>
    <t>HZS</t>
  </si>
  <si>
    <t>Hodinové zúčtovací sazby</t>
  </si>
  <si>
    <t>56</t>
  </si>
  <si>
    <t>HZS2491</t>
  </si>
  <si>
    <t>Hodinové zúčtovací sazby profesí PSV zednické výpomoci a pomocné práce PSV dělník zednických výpomocí</t>
  </si>
  <si>
    <t>hod</t>
  </si>
  <si>
    <t>512</t>
  </si>
  <si>
    <t>1762215297</t>
  </si>
  <si>
    <t>57</t>
  </si>
  <si>
    <t>HZS3241</t>
  </si>
  <si>
    <t>Hodinové zúčtovací sazby montáží technologických zařízení na stavebních objektech montér výtahář</t>
  </si>
  <si>
    <t>377310056</t>
  </si>
  <si>
    <t>58</t>
  </si>
  <si>
    <t>HZS3242</t>
  </si>
  <si>
    <t>Hodinové zúčtovací sazby montáží technologických zařízení na stavebních objektech montér výtahář odborný</t>
  </si>
  <si>
    <t>-2059077863</t>
  </si>
  <si>
    <t>59</t>
  </si>
  <si>
    <t>HZS4212</t>
  </si>
  <si>
    <t>Hodinové zúčtovací sazby ostatních profesí revizní a kontrolní činnost revizní technik specialista</t>
  </si>
  <si>
    <t>-451335691</t>
  </si>
  <si>
    <t xml:space="preserve">VON - Vedlejší a ostatní náklady </t>
  </si>
  <si>
    <t xml:space="preserve">VON - Soupis prací - Vedlejší a ostatní náklady </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</si>
  <si>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</si>
  <si>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</si>
  <si>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</si>
  <si>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</si>
  <si>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</si>
  <si>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t>
  </si>
  <si>
    <t>Vedlejší rozpočtové náklady</t>
  </si>
  <si>
    <t>VRN1</t>
  </si>
  <si>
    <t>Průzkumné, geodetické a projektové práce</t>
  </si>
  <si>
    <t>013254000</t>
  </si>
  <si>
    <t>Dokumentace skutečného provedení stavby</t>
  </si>
  <si>
    <t>…</t>
  </si>
  <si>
    <t>CS ÚRS 2020 01</t>
  </si>
  <si>
    <t>1024</t>
  </si>
  <si>
    <t>-1987759868</t>
  </si>
  <si>
    <t>VRN3</t>
  </si>
  <si>
    <t>Zařízení staveniště</t>
  </si>
  <si>
    <t>030001000</t>
  </si>
  <si>
    <t>16048824</t>
  </si>
  <si>
    <t>"zřízení staveniště, vybavení,  pronájem, zrušení"</t>
  </si>
  <si>
    <t>"celek"</t>
  </si>
  <si>
    <t>VRN4</t>
  </si>
  <si>
    <t>Inženýrská činnost</t>
  </si>
  <si>
    <t>042703000</t>
  </si>
  <si>
    <t>Technické požadavky na výrobky</t>
  </si>
  <si>
    <t>-795298944</t>
  </si>
  <si>
    <t>045303000</t>
  </si>
  <si>
    <t>Koordinační činnost</t>
  </si>
  <si>
    <t>-430738562</t>
  </si>
  <si>
    <t>VRN7</t>
  </si>
  <si>
    <t>Provozní vlivy</t>
  </si>
  <si>
    <t>071103000</t>
  </si>
  <si>
    <t>Provoz investora</t>
  </si>
  <si>
    <t>-1736485247</t>
  </si>
  <si>
    <t>"provoz třetích osob - práce prováděné za provozu"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</si>
  <si>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</si>
  <si>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</si>
  <si>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</si>
  <si>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</si>
  <si>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</si>
  <si>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</si>
  <si>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</si>
  <si>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</si>
  <si>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</si>
  <si>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</si>
  <si>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</si>
  <si>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</si>
  <si>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</si>
  <si>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</si>
  <si>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</si>
  <si>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</si>
  <si>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</si>
  <si>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</si>
  <si>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</si>
  <si>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</si>
  <si>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</si>
  <si>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</si>
  <si>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</si>
  <si>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</si>
  <si>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</si>
  <si>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</si>
  <si>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</si>
  <si>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</si>
  <si>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</si>
  <si>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</si>
  <si>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</si>
  <si>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</si>
  <si>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</si>
  <si>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</si>
  <si>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</si>
  <si>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</si>
  <si>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</si>
  <si>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</si>
  <si>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</si>
  <si>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</si>
  <si>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</si>
  <si>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</si>
  <si>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</si>
  <si>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</si>
  <si>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</si>
  <si>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</si>
  <si>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</si>
  <si>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</si>
  <si>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</si>
  <si>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</si>
  <si>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</si>
  <si>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</si>
  <si>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</si>
  <si>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</si>
  <si>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</si>
  <si>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</si>
  <si>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</si>
  <si>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</si>
  <si>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</si>
  <si>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</si>
  <si>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</si>
  <si>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</si>
  <si>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</si>
  <si>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</si>
  <si>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</si>
  <si>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</si>
  <si>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</si>
  <si>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</si>
  <si>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</si>
  <si>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</si>
  <si>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</si>
  <si>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</si>
  <si>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</si>
  <si>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</si>
  <si>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</si>
  <si>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</si>
  <si>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</si>
  <si>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</si>
  <si>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</si>
  <si>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</si>
  <si>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</si>
  <si>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</si>
  <si>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</si>
  <si>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</si>
  <si>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</si>
  <si>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</si>
  <si>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</si>
  <si>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</si>
  <si>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</si>
  <si>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</si>
  <si>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</si>
  <si>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</si>
  <si>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</si>
  <si>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</si>
  <si>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</si>
  <si>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</si>
  <si>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</si>
  <si>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</si>
  <si>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</si>
  <si>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</si>
  <si>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</si>
  <si>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</si>
  <si>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</si>
  <si>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</si>
  <si>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</si>
  <si>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</si>
  <si>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</si>
  <si>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</si>
  <si>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</si>
  <si>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</si>
  <si>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</si>
  <si>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</si>
  <si>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</si>
  <si>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</si>
  <si>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</si>
  <si>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</si>
  <si>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</si>
  <si>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</si>
  <si>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</si>
  <si>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</si>
  <si>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</si>
  <si>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</si>
  <si>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</si>
  <si>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</si>
  <si>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</si>
  <si>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</si>
  <si>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</si>
  <si>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</si>
  <si>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</si>
  <si>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</si>
  <si>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</si>
  <si>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</si>
  <si>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</si>
  <si>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</si>
  <si>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</si>
  <si>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</si>
  <si>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</si>
  <si>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</si>
  <si>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</si>
  <si>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</si>
  <si>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</si>
  <si>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</si>
  <si>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</si>
  <si>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</si>
  <si>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</si>
  <si>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</si>
  <si>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</si>
  <si>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</si>
  <si>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</si>
  <si>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</si>
  <si>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</si>
  <si>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</si>
  <si>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</si>
  <si>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</si>
  <si>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</si>
  <si>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</si>
  <si>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</si>
  <si>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</si>
  <si>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</si>
  <si>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</si>
  <si>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</si>
  <si>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</si>
  <si>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</si>
  <si>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</si>
  <si>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</si>
  <si>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</si>
  <si>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</si>
  <si>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</si>
  <si>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</si>
  <si>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</si>
  <si>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</si>
  <si>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</si>
  <si>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</si>
  <si>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</si>
  <si>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</si>
  <si>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</si>
  <si>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</si>
  <si>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</si>
  <si>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</si>
  <si>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</si>
  <si>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</si>
  <si>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</si>
  <si>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</si>
  <si>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</si>
  <si>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V 1.PP až 4.NP provést SDK příčku:</t>
  </si>
  <si>
    <t>Demontáž SDK příčky s jednoduchou ocelovou nosnou konstrukcí opláštění jednoduché</t>
  </si>
  <si>
    <t>-          SDK příčka tl 75 mm profil CW+UW 50 desky 2xA 12,5 TI 50 mm EI 30 Rw 41 dB; 300 m2</t>
  </si>
  <si>
    <t>V 1.PP až 4.NP provést krytí podlahy:</t>
  </si>
  <si>
    <t>Demontáž podlah z OSB desek tloušťky do 20 mm</t>
  </si>
  <si>
    <t>-          Podlahové kce podkladové z desek OSB tl 15 mm volně položená na sraz na geotextilii; 75 m2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</si>
</sst>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4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right" vertical="center"/>
    </xf>
    <xf numFmtId="0" fontId="22" fillId="5" borderId="8" xfId="0" applyFont="1" applyFill="1" applyBorder="1" applyAlignment="1">
      <alignment horizontal="center"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7" fillId="0" borderId="0" xfId="0" applyNumberFormat="1" applyFont="1" applyAlignment="1">
      <alignment horizontal="right" vertical="center"/>
    </xf>
    <xf numFmtId="0" fontId="30"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8" xfId="0" applyNumberFormat="1" applyFont="1" applyFill="1" applyBorder="1" applyAlignment="1">
      <alignment vertical="center"/>
    </xf>
    <xf numFmtId="0" fontId="0" fillId="4" borderId="8" xfId="0" applyFont="1" applyFill="1" applyBorder="1" applyAlignment="1">
      <alignment vertical="center"/>
    </xf>
    <xf numFmtId="0" fontId="0" fillId="4" borderId="9" xfId="0" applyFont="1" applyFill="1" applyBorder="1" applyAlignment="1">
      <alignment vertical="center"/>
    </xf>
    <xf numFmtId="0" fontId="4" fillId="4" borderId="8" xfId="0" applyFont="1" applyFill="1" applyBorder="1" applyAlignment="1">
      <alignment horizontal="lef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xf numFmtId="0" fontId="9" fillId="0" borderId="1" xfId="0" applyFont="1" applyBorder="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0"/>
  <sheetViews>
    <sheetView showGridLines="0"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34" t="s">
        <v>6</v>
      </c>
      <c r="AS2" s="319"/>
      <c r="AT2" s="319"/>
      <c r="AU2" s="319"/>
      <c r="AV2" s="319"/>
      <c r="AW2" s="319"/>
      <c r="AX2" s="319"/>
      <c r="AY2" s="319"/>
      <c r="AZ2" s="319"/>
      <c r="BA2" s="319"/>
      <c r="BB2" s="319"/>
      <c r="BC2" s="319"/>
      <c r="BD2" s="319"/>
      <c r="BE2" s="319"/>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18" t="s">
        <v>15</v>
      </c>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R5" s="22"/>
      <c r="BE5" s="315" t="s">
        <v>16</v>
      </c>
      <c r="BS5" s="19" t="s">
        <v>7</v>
      </c>
    </row>
    <row r="6" spans="1:74" s="1" customFormat="1" ht="36.950000000000003" customHeight="1">
      <c r="B6" s="22"/>
      <c r="D6" s="28" t="s">
        <v>17</v>
      </c>
      <c r="K6" s="320" t="s">
        <v>18</v>
      </c>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R6" s="22"/>
      <c r="BE6" s="316"/>
      <c r="BS6" s="19" t="s">
        <v>7</v>
      </c>
    </row>
    <row r="7" spans="1:74" s="1" customFormat="1" ht="12" customHeight="1">
      <c r="B7" s="22"/>
      <c r="D7" s="29" t="s">
        <v>19</v>
      </c>
      <c r="K7" s="27" t="s">
        <v>3</v>
      </c>
      <c r="AK7" s="29" t="s">
        <v>20</v>
      </c>
      <c r="AN7" s="27" t="s">
        <v>3</v>
      </c>
      <c r="AR7" s="22"/>
      <c r="BE7" s="316"/>
      <c r="BS7" s="19" t="s">
        <v>7</v>
      </c>
    </row>
    <row r="8" spans="1:74" s="1" customFormat="1" ht="12" customHeight="1">
      <c r="B8" s="22"/>
      <c r="D8" s="29" t="s">
        <v>21</v>
      </c>
      <c r="K8" s="27" t="s">
        <v>22</v>
      </c>
      <c r="AK8" s="29" t="s">
        <v>23</v>
      </c>
      <c r="AN8" s="30" t="s">
        <v>24</v>
      </c>
      <c r="AR8" s="22"/>
      <c r="BE8" s="316"/>
      <c r="BS8" s="19" t="s">
        <v>7</v>
      </c>
    </row>
    <row r="9" spans="1:74" s="1" customFormat="1" ht="14.45" customHeight="1">
      <c r="B9" s="22"/>
      <c r="AR9" s="22"/>
      <c r="BE9" s="316"/>
      <c r="BS9" s="19" t="s">
        <v>7</v>
      </c>
    </row>
    <row r="10" spans="1:74" s="1" customFormat="1" ht="12" customHeight="1">
      <c r="B10" s="22"/>
      <c r="D10" s="29" t="s">
        <v>25</v>
      </c>
      <c r="AK10" s="29" t="s">
        <v>26</v>
      </c>
      <c r="AN10" s="27" t="s">
        <v>3</v>
      </c>
      <c r="AR10" s="22"/>
      <c r="BE10" s="316"/>
      <c r="BS10" s="19" t="s">
        <v>7</v>
      </c>
    </row>
    <row r="11" spans="1:74" s="1" customFormat="1" ht="18.399999999999999" customHeight="1">
      <c r="B11" s="22"/>
      <c r="E11" s="27" t="s">
        <v>27</v>
      </c>
      <c r="AK11" s="29" t="s">
        <v>28</v>
      </c>
      <c r="AN11" s="27" t="s">
        <v>3</v>
      </c>
      <c r="AR11" s="22"/>
      <c r="BE11" s="316"/>
      <c r="BS11" s="19" t="s">
        <v>7</v>
      </c>
    </row>
    <row r="12" spans="1:74" s="1" customFormat="1" ht="6.95" customHeight="1">
      <c r="B12" s="22"/>
      <c r="AR12" s="22"/>
      <c r="BE12" s="316"/>
      <c r="BS12" s="19" t="s">
        <v>7</v>
      </c>
    </row>
    <row r="13" spans="1:74" s="1" customFormat="1" ht="12" customHeight="1">
      <c r="B13" s="22"/>
      <c r="D13" s="29" t="s">
        <v>29</v>
      </c>
      <c r="AK13" s="29" t="s">
        <v>26</v>
      </c>
      <c r="AN13" s="31" t="s">
        <v>30</v>
      </c>
      <c r="AR13" s="22"/>
      <c r="BE13" s="316"/>
      <c r="BS13" s="19" t="s">
        <v>7</v>
      </c>
    </row>
    <row r="14" spans="1:74" ht="12.75">
      <c r="B14" s="22"/>
      <c r="E14" s="321" t="s">
        <v>30</v>
      </c>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29" t="s">
        <v>28</v>
      </c>
      <c r="AN14" s="31" t="s">
        <v>30</v>
      </c>
      <c r="AR14" s="22"/>
      <c r="BE14" s="316"/>
      <c r="BS14" s="19" t="s">
        <v>7</v>
      </c>
    </row>
    <row r="15" spans="1:74" s="1" customFormat="1" ht="6.95" customHeight="1">
      <c r="B15" s="22"/>
      <c r="AR15" s="22"/>
      <c r="BE15" s="316"/>
      <c r="BS15" s="19" t="s">
        <v>4</v>
      </c>
    </row>
    <row r="16" spans="1:74" s="1" customFormat="1" ht="12" customHeight="1">
      <c r="B16" s="22"/>
      <c r="D16" s="29" t="s">
        <v>31</v>
      </c>
      <c r="AK16" s="29" t="s">
        <v>26</v>
      </c>
      <c r="AN16" s="27" t="s">
        <v>3</v>
      </c>
      <c r="AR16" s="22"/>
      <c r="BE16" s="316"/>
      <c r="BS16" s="19" t="s">
        <v>4</v>
      </c>
    </row>
    <row r="17" spans="1:71" s="1" customFormat="1" ht="18.399999999999999" customHeight="1">
      <c r="B17" s="22"/>
      <c r="E17" s="27" t="s">
        <v>32</v>
      </c>
      <c r="AK17" s="29" t="s">
        <v>28</v>
      </c>
      <c r="AN17" s="27" t="s">
        <v>3</v>
      </c>
      <c r="AR17" s="22"/>
      <c r="BE17" s="316"/>
      <c r="BS17" s="19" t="s">
        <v>33</v>
      </c>
    </row>
    <row r="18" spans="1:71" s="1" customFormat="1" ht="6.95" customHeight="1">
      <c r="B18" s="22"/>
      <c r="AR18" s="22"/>
      <c r="BE18" s="316"/>
      <c r="BS18" s="19" t="s">
        <v>7</v>
      </c>
    </row>
    <row r="19" spans="1:71" s="1" customFormat="1" ht="12" customHeight="1">
      <c r="B19" s="22"/>
      <c r="D19" s="29" t="s">
        <v>34</v>
      </c>
      <c r="AK19" s="29" t="s">
        <v>26</v>
      </c>
      <c r="AN19" s="27" t="s">
        <v>3</v>
      </c>
      <c r="AR19" s="22"/>
      <c r="BE19" s="316"/>
      <c r="BS19" s="19" t="s">
        <v>7</v>
      </c>
    </row>
    <row r="20" spans="1:71" s="1" customFormat="1" ht="18.399999999999999" customHeight="1">
      <c r="B20" s="22"/>
      <c r="E20" s="27" t="s">
        <v>35</v>
      </c>
      <c r="AK20" s="29" t="s">
        <v>28</v>
      </c>
      <c r="AN20" s="27" t="s">
        <v>3</v>
      </c>
      <c r="AR20" s="22"/>
      <c r="BE20" s="316"/>
      <c r="BS20" s="19" t="s">
        <v>4</v>
      </c>
    </row>
    <row r="21" spans="1:71" s="1" customFormat="1" ht="6.95" customHeight="1">
      <c r="B21" s="22"/>
      <c r="AR21" s="22"/>
      <c r="BE21" s="316"/>
    </row>
    <row r="22" spans="1:71" s="1" customFormat="1" ht="12" customHeight="1">
      <c r="B22" s="22"/>
      <c r="D22" s="29" t="s">
        <v>36</v>
      </c>
      <c r="AR22" s="22"/>
      <c r="BE22" s="316"/>
    </row>
    <row r="23" spans="1:71" s="1" customFormat="1" ht="47.25" customHeight="1">
      <c r="B23" s="22"/>
      <c r="E23" s="323" t="s">
        <v>37</v>
      </c>
      <c r="F23" s="323"/>
      <c r="G23" s="323"/>
      <c r="H23" s="323"/>
      <c r="I23" s="323"/>
      <c r="J23" s="323"/>
      <c r="K23" s="323"/>
      <c r="L23" s="323"/>
      <c r="M23" s="323"/>
      <c r="N23" s="323"/>
      <c r="O23" s="323"/>
      <c r="P23" s="323"/>
      <c r="Q23" s="323"/>
      <c r="R23" s="323"/>
      <c r="S23" s="323"/>
      <c r="T23" s="323"/>
      <c r="U23" s="323"/>
      <c r="V23" s="323"/>
      <c r="W23" s="323"/>
      <c r="X23" s="323"/>
      <c r="Y23" s="323"/>
      <c r="Z23" s="323"/>
      <c r="AA23" s="323"/>
      <c r="AB23" s="323"/>
      <c r="AC23" s="323"/>
      <c r="AD23" s="323"/>
      <c r="AE23" s="323"/>
      <c r="AF23" s="323"/>
      <c r="AG23" s="323"/>
      <c r="AH23" s="323"/>
      <c r="AI23" s="323"/>
      <c r="AJ23" s="323"/>
      <c r="AK23" s="323"/>
      <c r="AL23" s="323"/>
      <c r="AM23" s="323"/>
      <c r="AN23" s="323"/>
      <c r="AR23" s="22"/>
      <c r="BE23" s="316"/>
    </row>
    <row r="24" spans="1:71" s="1" customFormat="1" ht="6.95" customHeight="1">
      <c r="B24" s="22"/>
      <c r="AR24" s="22"/>
      <c r="BE24" s="316"/>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16"/>
    </row>
    <row r="26" spans="1:71" s="2" customFormat="1" ht="25.9" customHeight="1">
      <c r="A26" s="34"/>
      <c r="B26" s="35"/>
      <c r="C26" s="34"/>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4">
        <f>ROUND(AG54,2)</f>
        <v>0</v>
      </c>
      <c r="AL26" s="325"/>
      <c r="AM26" s="325"/>
      <c r="AN26" s="325"/>
      <c r="AO26" s="325"/>
      <c r="AP26" s="34"/>
      <c r="AQ26" s="34"/>
      <c r="AR26" s="35"/>
      <c r="BE26" s="316"/>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16"/>
    </row>
    <row r="28" spans="1:71" s="2" customFormat="1" ht="12.75">
      <c r="A28" s="34"/>
      <c r="B28" s="35"/>
      <c r="C28" s="34"/>
      <c r="D28" s="34"/>
      <c r="E28" s="34"/>
      <c r="F28" s="34"/>
      <c r="G28" s="34"/>
      <c r="H28" s="34"/>
      <c r="I28" s="34"/>
      <c r="J28" s="34"/>
      <c r="K28" s="34"/>
      <c r="L28" s="326" t="s">
        <v>39</v>
      </c>
      <c r="M28" s="326"/>
      <c r="N28" s="326"/>
      <c r="O28" s="326"/>
      <c r="P28" s="326"/>
      <c r="Q28" s="34"/>
      <c r="R28" s="34"/>
      <c r="S28" s="34"/>
      <c r="T28" s="34"/>
      <c r="U28" s="34"/>
      <c r="V28" s="34"/>
      <c r="W28" s="326" t="s">
        <v>40</v>
      </c>
      <c r="X28" s="326"/>
      <c r="Y28" s="326"/>
      <c r="Z28" s="326"/>
      <c r="AA28" s="326"/>
      <c r="AB28" s="326"/>
      <c r="AC28" s="326"/>
      <c r="AD28" s="326"/>
      <c r="AE28" s="326"/>
      <c r="AF28" s="34"/>
      <c r="AG28" s="34"/>
      <c r="AH28" s="34"/>
      <c r="AI28" s="34"/>
      <c r="AJ28" s="34"/>
      <c r="AK28" s="326" t="s">
        <v>41</v>
      </c>
      <c r="AL28" s="326"/>
      <c r="AM28" s="326"/>
      <c r="AN28" s="326"/>
      <c r="AO28" s="326"/>
      <c r="AP28" s="34"/>
      <c r="AQ28" s="34"/>
      <c r="AR28" s="35"/>
      <c r="BE28" s="316"/>
    </row>
    <row r="29" spans="1:71" s="3" customFormat="1" ht="14.45" customHeight="1">
      <c r="B29" s="39"/>
      <c r="D29" s="29" t="s">
        <v>42</v>
      </c>
      <c r="F29" s="29" t="s">
        <v>43</v>
      </c>
      <c r="L29" s="329">
        <v>0.21</v>
      </c>
      <c r="M29" s="328"/>
      <c r="N29" s="328"/>
      <c r="O29" s="328"/>
      <c r="P29" s="328"/>
      <c r="W29" s="327">
        <f>ROUND(AZ54, 2)</f>
        <v>0</v>
      </c>
      <c r="X29" s="328"/>
      <c r="Y29" s="328"/>
      <c r="Z29" s="328"/>
      <c r="AA29" s="328"/>
      <c r="AB29" s="328"/>
      <c r="AC29" s="328"/>
      <c r="AD29" s="328"/>
      <c r="AE29" s="328"/>
      <c r="AK29" s="327">
        <f>ROUND(AV54, 2)</f>
        <v>0</v>
      </c>
      <c r="AL29" s="328"/>
      <c r="AM29" s="328"/>
      <c r="AN29" s="328"/>
      <c r="AO29" s="328"/>
      <c r="AR29" s="39"/>
      <c r="BE29" s="317"/>
    </row>
    <row r="30" spans="1:71" s="3" customFormat="1" ht="14.45" customHeight="1">
      <c r="B30" s="39"/>
      <c r="F30" s="29" t="s">
        <v>44</v>
      </c>
      <c r="L30" s="329">
        <v>0.15</v>
      </c>
      <c r="M30" s="328"/>
      <c r="N30" s="328"/>
      <c r="O30" s="328"/>
      <c r="P30" s="328"/>
      <c r="W30" s="327">
        <f>ROUND(BA54, 2)</f>
        <v>0</v>
      </c>
      <c r="X30" s="328"/>
      <c r="Y30" s="328"/>
      <c r="Z30" s="328"/>
      <c r="AA30" s="328"/>
      <c r="AB30" s="328"/>
      <c r="AC30" s="328"/>
      <c r="AD30" s="328"/>
      <c r="AE30" s="328"/>
      <c r="AK30" s="327">
        <f>ROUND(AW54, 2)</f>
        <v>0</v>
      </c>
      <c r="AL30" s="328"/>
      <c r="AM30" s="328"/>
      <c r="AN30" s="328"/>
      <c r="AO30" s="328"/>
      <c r="AR30" s="39"/>
      <c r="BE30" s="317"/>
    </row>
    <row r="31" spans="1:71" s="3" customFormat="1" ht="14.45" hidden="1" customHeight="1">
      <c r="B31" s="39"/>
      <c r="F31" s="29" t="s">
        <v>45</v>
      </c>
      <c r="L31" s="329">
        <v>0.21</v>
      </c>
      <c r="M31" s="328"/>
      <c r="N31" s="328"/>
      <c r="O31" s="328"/>
      <c r="P31" s="328"/>
      <c r="W31" s="327">
        <f>ROUND(BB54, 2)</f>
        <v>0</v>
      </c>
      <c r="X31" s="328"/>
      <c r="Y31" s="328"/>
      <c r="Z31" s="328"/>
      <c r="AA31" s="328"/>
      <c r="AB31" s="328"/>
      <c r="AC31" s="328"/>
      <c r="AD31" s="328"/>
      <c r="AE31" s="328"/>
      <c r="AK31" s="327">
        <v>0</v>
      </c>
      <c r="AL31" s="328"/>
      <c r="AM31" s="328"/>
      <c r="AN31" s="328"/>
      <c r="AO31" s="328"/>
      <c r="AR31" s="39"/>
      <c r="BE31" s="317"/>
    </row>
    <row r="32" spans="1:71" s="3" customFormat="1" ht="14.45" hidden="1" customHeight="1">
      <c r="B32" s="39"/>
      <c r="F32" s="29" t="s">
        <v>46</v>
      </c>
      <c r="L32" s="329">
        <v>0.15</v>
      </c>
      <c r="M32" s="328"/>
      <c r="N32" s="328"/>
      <c r="O32" s="328"/>
      <c r="P32" s="328"/>
      <c r="W32" s="327">
        <f>ROUND(BC54, 2)</f>
        <v>0</v>
      </c>
      <c r="X32" s="328"/>
      <c r="Y32" s="328"/>
      <c r="Z32" s="328"/>
      <c r="AA32" s="328"/>
      <c r="AB32" s="328"/>
      <c r="AC32" s="328"/>
      <c r="AD32" s="328"/>
      <c r="AE32" s="328"/>
      <c r="AK32" s="327">
        <v>0</v>
      </c>
      <c r="AL32" s="328"/>
      <c r="AM32" s="328"/>
      <c r="AN32" s="328"/>
      <c r="AO32" s="328"/>
      <c r="AR32" s="39"/>
      <c r="BE32" s="317"/>
    </row>
    <row r="33" spans="1:57" s="3" customFormat="1" ht="14.45" hidden="1" customHeight="1">
      <c r="B33" s="39"/>
      <c r="F33" s="29" t="s">
        <v>47</v>
      </c>
      <c r="L33" s="329">
        <v>0</v>
      </c>
      <c r="M33" s="328"/>
      <c r="N33" s="328"/>
      <c r="O33" s="328"/>
      <c r="P33" s="328"/>
      <c r="W33" s="327">
        <f>ROUND(BD54, 2)</f>
        <v>0</v>
      </c>
      <c r="X33" s="328"/>
      <c r="Y33" s="328"/>
      <c r="Z33" s="328"/>
      <c r="AA33" s="328"/>
      <c r="AB33" s="328"/>
      <c r="AC33" s="328"/>
      <c r="AD33" s="328"/>
      <c r="AE33" s="328"/>
      <c r="AK33" s="327">
        <v>0</v>
      </c>
      <c r="AL33" s="328"/>
      <c r="AM33" s="328"/>
      <c r="AN33" s="328"/>
      <c r="AO33" s="328"/>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48</v>
      </c>
      <c r="E35" s="42"/>
      <c r="F35" s="42"/>
      <c r="G35" s="42"/>
      <c r="H35" s="42"/>
      <c r="I35" s="42"/>
      <c r="J35" s="42"/>
      <c r="K35" s="42"/>
      <c r="L35" s="42"/>
      <c r="M35" s="42"/>
      <c r="N35" s="42"/>
      <c r="O35" s="42"/>
      <c r="P35" s="42"/>
      <c r="Q35" s="42"/>
      <c r="R35" s="42"/>
      <c r="S35" s="42"/>
      <c r="T35" s="43" t="s">
        <v>49</v>
      </c>
      <c r="U35" s="42"/>
      <c r="V35" s="42"/>
      <c r="W35" s="42"/>
      <c r="X35" s="333" t="s">
        <v>50</v>
      </c>
      <c r="Y35" s="331"/>
      <c r="Z35" s="331"/>
      <c r="AA35" s="331"/>
      <c r="AB35" s="331"/>
      <c r="AC35" s="42"/>
      <c r="AD35" s="42"/>
      <c r="AE35" s="42"/>
      <c r="AF35" s="42"/>
      <c r="AG35" s="42"/>
      <c r="AH35" s="42"/>
      <c r="AI35" s="42"/>
      <c r="AJ35" s="42"/>
      <c r="AK35" s="330">
        <f>SUM(AK26:AK33)</f>
        <v>0</v>
      </c>
      <c r="AL35" s="331"/>
      <c r="AM35" s="331"/>
      <c r="AN35" s="331"/>
      <c r="AO35" s="332"/>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51</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I-20003</v>
      </c>
      <c r="AR44" s="48"/>
    </row>
    <row r="45" spans="1:57" s="5" customFormat="1" ht="36.950000000000003" customHeight="1">
      <c r="B45" s="49"/>
      <c r="C45" s="50" t="s">
        <v>17</v>
      </c>
      <c r="L45" s="293" t="str">
        <f>K6</f>
        <v>Rekonstrukce nákladního výtahu v budově nové knihovny</v>
      </c>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 xml:space="preserve"> </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295" t="str">
        <f>IF(AN8= "","",AN8)</f>
        <v>12. 8. 2020</v>
      </c>
      <c r="AN47" s="295"/>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VŠB - TU Ostrava - Poruba</v>
      </c>
      <c r="M49" s="34"/>
      <c r="N49" s="34"/>
      <c r="O49" s="34"/>
      <c r="P49" s="34"/>
      <c r="Q49" s="34"/>
      <c r="R49" s="34"/>
      <c r="S49" s="34"/>
      <c r="T49" s="34"/>
      <c r="U49" s="34"/>
      <c r="V49" s="34"/>
      <c r="W49" s="34"/>
      <c r="X49" s="34"/>
      <c r="Y49" s="34"/>
      <c r="Z49" s="34"/>
      <c r="AA49" s="34"/>
      <c r="AB49" s="34"/>
      <c r="AC49" s="34"/>
      <c r="AD49" s="34"/>
      <c r="AE49" s="34"/>
      <c r="AF49" s="34"/>
      <c r="AG49" s="34"/>
      <c r="AH49" s="34"/>
      <c r="AI49" s="29" t="s">
        <v>31</v>
      </c>
      <c r="AJ49" s="34"/>
      <c r="AK49" s="34"/>
      <c r="AL49" s="34"/>
      <c r="AM49" s="296" t="str">
        <f>IF(E17="","",E17)</f>
        <v>idea ateliér spol. s r.o.</v>
      </c>
      <c r="AN49" s="297"/>
      <c r="AO49" s="297"/>
      <c r="AP49" s="297"/>
      <c r="AQ49" s="34"/>
      <c r="AR49" s="35"/>
      <c r="AS49" s="298" t="s">
        <v>52</v>
      </c>
      <c r="AT49" s="299"/>
      <c r="AU49" s="53"/>
      <c r="AV49" s="53"/>
      <c r="AW49" s="53"/>
      <c r="AX49" s="53"/>
      <c r="AY49" s="53"/>
      <c r="AZ49" s="53"/>
      <c r="BA49" s="53"/>
      <c r="BB49" s="53"/>
      <c r="BC49" s="53"/>
      <c r="BD49" s="54"/>
      <c r="BE49" s="34"/>
    </row>
    <row r="50" spans="1:91" s="2" customFormat="1" ht="15.2" customHeight="1">
      <c r="A50" s="34"/>
      <c r="B50" s="35"/>
      <c r="C50" s="29" t="s">
        <v>29</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34</v>
      </c>
      <c r="AJ50" s="34"/>
      <c r="AK50" s="34"/>
      <c r="AL50" s="34"/>
      <c r="AM50" s="296" t="str">
        <f>IF(E20="","",E20)</f>
        <v>Kolková</v>
      </c>
      <c r="AN50" s="297"/>
      <c r="AO50" s="297"/>
      <c r="AP50" s="297"/>
      <c r="AQ50" s="34"/>
      <c r="AR50" s="35"/>
      <c r="AS50" s="300"/>
      <c r="AT50" s="301"/>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00"/>
      <c r="AT51" s="301"/>
      <c r="AU51" s="55"/>
      <c r="AV51" s="55"/>
      <c r="AW51" s="55"/>
      <c r="AX51" s="55"/>
      <c r="AY51" s="55"/>
      <c r="AZ51" s="55"/>
      <c r="BA51" s="55"/>
      <c r="BB51" s="55"/>
      <c r="BC51" s="55"/>
      <c r="BD51" s="56"/>
      <c r="BE51" s="34"/>
    </row>
    <row r="52" spans="1:91" s="2" customFormat="1" ht="29.25" customHeight="1">
      <c r="A52" s="34"/>
      <c r="B52" s="35"/>
      <c r="C52" s="302" t="s">
        <v>53</v>
      </c>
      <c r="D52" s="303"/>
      <c r="E52" s="303"/>
      <c r="F52" s="303"/>
      <c r="G52" s="303"/>
      <c r="H52" s="57"/>
      <c r="I52" s="305" t="s">
        <v>54</v>
      </c>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4" t="s">
        <v>55</v>
      </c>
      <c r="AH52" s="303"/>
      <c r="AI52" s="303"/>
      <c r="AJ52" s="303"/>
      <c r="AK52" s="303"/>
      <c r="AL52" s="303"/>
      <c r="AM52" s="303"/>
      <c r="AN52" s="305" t="s">
        <v>56</v>
      </c>
      <c r="AO52" s="303"/>
      <c r="AP52" s="303"/>
      <c r="AQ52" s="58" t="s">
        <v>57</v>
      </c>
      <c r="AR52" s="35"/>
      <c r="AS52" s="59" t="s">
        <v>58</v>
      </c>
      <c r="AT52" s="60" t="s">
        <v>59</v>
      </c>
      <c r="AU52" s="60" t="s">
        <v>60</v>
      </c>
      <c r="AV52" s="60" t="s">
        <v>61</v>
      </c>
      <c r="AW52" s="60" t="s">
        <v>62</v>
      </c>
      <c r="AX52" s="60" t="s">
        <v>63</v>
      </c>
      <c r="AY52" s="60" t="s">
        <v>64</v>
      </c>
      <c r="AZ52" s="60" t="s">
        <v>65</v>
      </c>
      <c r="BA52" s="60" t="s">
        <v>66</v>
      </c>
      <c r="BB52" s="60" t="s">
        <v>67</v>
      </c>
      <c r="BC52" s="60" t="s">
        <v>68</v>
      </c>
      <c r="BD52" s="61" t="s">
        <v>69</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70</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313">
        <f>ROUND(AG55+AG57,2)</f>
        <v>0</v>
      </c>
      <c r="AH54" s="313"/>
      <c r="AI54" s="313"/>
      <c r="AJ54" s="313"/>
      <c r="AK54" s="313"/>
      <c r="AL54" s="313"/>
      <c r="AM54" s="313"/>
      <c r="AN54" s="314">
        <f>SUM(AG54,AT54)</f>
        <v>0</v>
      </c>
      <c r="AO54" s="314"/>
      <c r="AP54" s="314"/>
      <c r="AQ54" s="69" t="s">
        <v>3</v>
      </c>
      <c r="AR54" s="65"/>
      <c r="AS54" s="70">
        <f>ROUND(AS55+AS57,2)</f>
        <v>0</v>
      </c>
      <c r="AT54" s="71">
        <f>ROUND(SUM(AV54:AW54),2)</f>
        <v>0</v>
      </c>
      <c r="AU54" s="72">
        <f>ROUND(AU55+AU57,5)</f>
        <v>0</v>
      </c>
      <c r="AV54" s="71">
        <f>ROUND(AZ54*L29,2)</f>
        <v>0</v>
      </c>
      <c r="AW54" s="71">
        <f>ROUND(BA54*L30,2)</f>
        <v>0</v>
      </c>
      <c r="AX54" s="71">
        <f>ROUND(BB54*L29,2)</f>
        <v>0</v>
      </c>
      <c r="AY54" s="71">
        <f>ROUND(BC54*L30,2)</f>
        <v>0</v>
      </c>
      <c r="AZ54" s="71">
        <f>ROUND(AZ55+AZ57,2)</f>
        <v>0</v>
      </c>
      <c r="BA54" s="71">
        <f>ROUND(BA55+BA57,2)</f>
        <v>0</v>
      </c>
      <c r="BB54" s="71">
        <f>ROUND(BB55+BB57,2)</f>
        <v>0</v>
      </c>
      <c r="BC54" s="71">
        <f>ROUND(BC55+BC57,2)</f>
        <v>0</v>
      </c>
      <c r="BD54" s="73">
        <f>ROUND(BD55+BD57,2)</f>
        <v>0</v>
      </c>
      <c r="BS54" s="74" t="s">
        <v>71</v>
      </c>
      <c r="BT54" s="74" t="s">
        <v>72</v>
      </c>
      <c r="BU54" s="75" t="s">
        <v>73</v>
      </c>
      <c r="BV54" s="74" t="s">
        <v>74</v>
      </c>
      <c r="BW54" s="74" t="s">
        <v>5</v>
      </c>
      <c r="BX54" s="74" t="s">
        <v>75</v>
      </c>
      <c r="CL54" s="74" t="s">
        <v>3</v>
      </c>
    </row>
    <row r="55" spans="1:91" s="7" customFormat="1" ht="16.5" customHeight="1">
      <c r="B55" s="76"/>
      <c r="C55" s="77"/>
      <c r="D55" s="308" t="s">
        <v>76</v>
      </c>
      <c r="E55" s="308"/>
      <c r="F55" s="308"/>
      <c r="G55" s="308"/>
      <c r="H55" s="308"/>
      <c r="I55" s="78"/>
      <c r="J55" s="308" t="s">
        <v>77</v>
      </c>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9">
        <f>ROUND(AG56,2)</f>
        <v>0</v>
      </c>
      <c r="AH55" s="307"/>
      <c r="AI55" s="307"/>
      <c r="AJ55" s="307"/>
      <c r="AK55" s="307"/>
      <c r="AL55" s="307"/>
      <c r="AM55" s="307"/>
      <c r="AN55" s="306">
        <f>SUM(AG55,AT55)</f>
        <v>0</v>
      </c>
      <c r="AO55" s="307"/>
      <c r="AP55" s="307"/>
      <c r="AQ55" s="79" t="s">
        <v>78</v>
      </c>
      <c r="AR55" s="76"/>
      <c r="AS55" s="80">
        <f>ROUND(AS56,2)</f>
        <v>0</v>
      </c>
      <c r="AT55" s="81">
        <f>ROUND(SUM(AV55:AW55),2)</f>
        <v>0</v>
      </c>
      <c r="AU55" s="82">
        <f>ROUND(AU56,5)</f>
        <v>0</v>
      </c>
      <c r="AV55" s="81">
        <f>ROUND(AZ55*L29,2)</f>
        <v>0</v>
      </c>
      <c r="AW55" s="81">
        <f>ROUND(BA55*L30,2)</f>
        <v>0</v>
      </c>
      <c r="AX55" s="81">
        <f>ROUND(BB55*L29,2)</f>
        <v>0</v>
      </c>
      <c r="AY55" s="81">
        <f>ROUND(BC55*L30,2)</f>
        <v>0</v>
      </c>
      <c r="AZ55" s="81">
        <f>ROUND(AZ56,2)</f>
        <v>0</v>
      </c>
      <c r="BA55" s="81">
        <f>ROUND(BA56,2)</f>
        <v>0</v>
      </c>
      <c r="BB55" s="81">
        <f>ROUND(BB56,2)</f>
        <v>0</v>
      </c>
      <c r="BC55" s="81">
        <f>ROUND(BC56,2)</f>
        <v>0</v>
      </c>
      <c r="BD55" s="83">
        <f>ROUND(BD56,2)</f>
        <v>0</v>
      </c>
      <c r="BS55" s="84" t="s">
        <v>71</v>
      </c>
      <c r="BT55" s="84" t="s">
        <v>76</v>
      </c>
      <c r="BU55" s="84" t="s">
        <v>73</v>
      </c>
      <c r="BV55" s="84" t="s">
        <v>74</v>
      </c>
      <c r="BW55" s="84" t="s">
        <v>79</v>
      </c>
      <c r="BX55" s="84" t="s">
        <v>5</v>
      </c>
      <c r="CL55" s="84" t="s">
        <v>3</v>
      </c>
      <c r="CM55" s="84" t="s">
        <v>80</v>
      </c>
    </row>
    <row r="56" spans="1:91" s="4" customFormat="1" ht="23.25" customHeight="1">
      <c r="A56" s="85" t="s">
        <v>81</v>
      </c>
      <c r="B56" s="48"/>
      <c r="C56" s="10"/>
      <c r="D56" s="10"/>
      <c r="E56" s="310" t="s">
        <v>82</v>
      </c>
      <c r="F56" s="310"/>
      <c r="G56" s="310"/>
      <c r="H56" s="310"/>
      <c r="I56" s="310"/>
      <c r="J56" s="10"/>
      <c r="K56" s="310" t="s">
        <v>83</v>
      </c>
      <c r="L56" s="310"/>
      <c r="M56" s="310"/>
      <c r="N56" s="310"/>
      <c r="O56" s="310"/>
      <c r="P56" s="310"/>
      <c r="Q56" s="310"/>
      <c r="R56" s="310"/>
      <c r="S56" s="310"/>
      <c r="T56" s="310"/>
      <c r="U56" s="310"/>
      <c r="V56" s="310"/>
      <c r="W56" s="310"/>
      <c r="X56" s="310"/>
      <c r="Y56" s="310"/>
      <c r="Z56" s="310"/>
      <c r="AA56" s="310"/>
      <c r="AB56" s="310"/>
      <c r="AC56" s="310"/>
      <c r="AD56" s="310"/>
      <c r="AE56" s="310"/>
      <c r="AF56" s="310"/>
      <c r="AG56" s="311">
        <f>'1.1 - Soupis prací - Stav...'!J32</f>
        <v>0</v>
      </c>
      <c r="AH56" s="312"/>
      <c r="AI56" s="312"/>
      <c r="AJ56" s="312"/>
      <c r="AK56" s="312"/>
      <c r="AL56" s="312"/>
      <c r="AM56" s="312"/>
      <c r="AN56" s="311">
        <f>SUM(AG56,AT56)</f>
        <v>0</v>
      </c>
      <c r="AO56" s="312"/>
      <c r="AP56" s="312"/>
      <c r="AQ56" s="86" t="s">
        <v>84</v>
      </c>
      <c r="AR56" s="48"/>
      <c r="AS56" s="87">
        <v>0</v>
      </c>
      <c r="AT56" s="88">
        <f>ROUND(SUM(AV56:AW56),2)</f>
        <v>0</v>
      </c>
      <c r="AU56" s="89">
        <f>'1.1 - Soupis prací - Stav...'!P101</f>
        <v>0</v>
      </c>
      <c r="AV56" s="88">
        <f>'1.1 - Soupis prací - Stav...'!J35</f>
        <v>0</v>
      </c>
      <c r="AW56" s="88">
        <f>'1.1 - Soupis prací - Stav...'!J36</f>
        <v>0</v>
      </c>
      <c r="AX56" s="88">
        <f>'1.1 - Soupis prací - Stav...'!J37</f>
        <v>0</v>
      </c>
      <c r="AY56" s="88">
        <f>'1.1 - Soupis prací - Stav...'!J38</f>
        <v>0</v>
      </c>
      <c r="AZ56" s="88">
        <f>'1.1 - Soupis prací - Stav...'!F35</f>
        <v>0</v>
      </c>
      <c r="BA56" s="88">
        <f>'1.1 - Soupis prací - Stav...'!F36</f>
        <v>0</v>
      </c>
      <c r="BB56" s="88">
        <f>'1.1 - Soupis prací - Stav...'!F37</f>
        <v>0</v>
      </c>
      <c r="BC56" s="88">
        <f>'1.1 - Soupis prací - Stav...'!F38</f>
        <v>0</v>
      </c>
      <c r="BD56" s="90">
        <f>'1.1 - Soupis prací - Stav...'!F39</f>
        <v>0</v>
      </c>
      <c r="BT56" s="27" t="s">
        <v>80</v>
      </c>
      <c r="BV56" s="27" t="s">
        <v>74</v>
      </c>
      <c r="BW56" s="27" t="s">
        <v>85</v>
      </c>
      <c r="BX56" s="27" t="s">
        <v>79</v>
      </c>
      <c r="CL56" s="27" t="s">
        <v>3</v>
      </c>
    </row>
    <row r="57" spans="1:91" s="7" customFormat="1" ht="16.5" customHeight="1">
      <c r="B57" s="76"/>
      <c r="C57" s="77"/>
      <c r="D57" s="308" t="s">
        <v>86</v>
      </c>
      <c r="E57" s="308"/>
      <c r="F57" s="308"/>
      <c r="G57" s="308"/>
      <c r="H57" s="308"/>
      <c r="I57" s="78"/>
      <c r="J57" s="308" t="s">
        <v>87</v>
      </c>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9">
        <f>ROUND(AG58,2)</f>
        <v>0</v>
      </c>
      <c r="AH57" s="307"/>
      <c r="AI57" s="307"/>
      <c r="AJ57" s="307"/>
      <c r="AK57" s="307"/>
      <c r="AL57" s="307"/>
      <c r="AM57" s="307"/>
      <c r="AN57" s="306">
        <f>SUM(AG57,AT57)</f>
        <v>0</v>
      </c>
      <c r="AO57" s="307"/>
      <c r="AP57" s="307"/>
      <c r="AQ57" s="79" t="s">
        <v>86</v>
      </c>
      <c r="AR57" s="76"/>
      <c r="AS57" s="80">
        <f>ROUND(AS58,2)</f>
        <v>0</v>
      </c>
      <c r="AT57" s="81">
        <f>ROUND(SUM(AV57:AW57),2)</f>
        <v>0</v>
      </c>
      <c r="AU57" s="82">
        <f>ROUND(AU58,5)</f>
        <v>0</v>
      </c>
      <c r="AV57" s="81">
        <f>ROUND(AZ57*L29,2)</f>
        <v>0</v>
      </c>
      <c r="AW57" s="81">
        <f>ROUND(BA57*L30,2)</f>
        <v>0</v>
      </c>
      <c r="AX57" s="81">
        <f>ROUND(BB57*L29,2)</f>
        <v>0</v>
      </c>
      <c r="AY57" s="81">
        <f>ROUND(BC57*L30,2)</f>
        <v>0</v>
      </c>
      <c r="AZ57" s="81">
        <f>ROUND(AZ58,2)</f>
        <v>0</v>
      </c>
      <c r="BA57" s="81">
        <f>ROUND(BA58,2)</f>
        <v>0</v>
      </c>
      <c r="BB57" s="81">
        <f>ROUND(BB58,2)</f>
        <v>0</v>
      </c>
      <c r="BC57" s="81">
        <f>ROUND(BC58,2)</f>
        <v>0</v>
      </c>
      <c r="BD57" s="83">
        <f>ROUND(BD58,2)</f>
        <v>0</v>
      </c>
      <c r="BS57" s="84" t="s">
        <v>71</v>
      </c>
      <c r="BT57" s="84" t="s">
        <v>76</v>
      </c>
      <c r="BU57" s="84" t="s">
        <v>73</v>
      </c>
      <c r="BV57" s="84" t="s">
        <v>74</v>
      </c>
      <c r="BW57" s="84" t="s">
        <v>88</v>
      </c>
      <c r="BX57" s="84" t="s">
        <v>5</v>
      </c>
      <c r="CL57" s="84" t="s">
        <v>3</v>
      </c>
      <c r="CM57" s="84" t="s">
        <v>80</v>
      </c>
    </row>
    <row r="58" spans="1:91" s="4" customFormat="1" ht="23.25" customHeight="1">
      <c r="A58" s="85" t="s">
        <v>81</v>
      </c>
      <c r="B58" s="48"/>
      <c r="C58" s="10"/>
      <c r="D58" s="10"/>
      <c r="E58" s="310" t="s">
        <v>86</v>
      </c>
      <c r="F58" s="310"/>
      <c r="G58" s="310"/>
      <c r="H58" s="310"/>
      <c r="I58" s="310"/>
      <c r="J58" s="10"/>
      <c r="K58" s="310" t="s">
        <v>89</v>
      </c>
      <c r="L58" s="310"/>
      <c r="M58" s="310"/>
      <c r="N58" s="310"/>
      <c r="O58" s="310"/>
      <c r="P58" s="310"/>
      <c r="Q58" s="310"/>
      <c r="R58" s="310"/>
      <c r="S58" s="310"/>
      <c r="T58" s="310"/>
      <c r="U58" s="310"/>
      <c r="V58" s="310"/>
      <c r="W58" s="310"/>
      <c r="X58" s="310"/>
      <c r="Y58" s="310"/>
      <c r="Z58" s="310"/>
      <c r="AA58" s="310"/>
      <c r="AB58" s="310"/>
      <c r="AC58" s="310"/>
      <c r="AD58" s="310"/>
      <c r="AE58" s="310"/>
      <c r="AF58" s="310"/>
      <c r="AG58" s="311">
        <f>'VON - Soupis prací - Vedl...'!J32</f>
        <v>0</v>
      </c>
      <c r="AH58" s="312"/>
      <c r="AI58" s="312"/>
      <c r="AJ58" s="312"/>
      <c r="AK58" s="312"/>
      <c r="AL58" s="312"/>
      <c r="AM58" s="312"/>
      <c r="AN58" s="311">
        <f>SUM(AG58,AT58)</f>
        <v>0</v>
      </c>
      <c r="AO58" s="312"/>
      <c r="AP58" s="312"/>
      <c r="AQ58" s="86" t="s">
        <v>84</v>
      </c>
      <c r="AR58" s="48"/>
      <c r="AS58" s="91">
        <v>0</v>
      </c>
      <c r="AT58" s="92">
        <f>ROUND(SUM(AV58:AW58),2)</f>
        <v>0</v>
      </c>
      <c r="AU58" s="93">
        <f>'VON - Soupis prací - Vedl...'!P90</f>
        <v>0</v>
      </c>
      <c r="AV58" s="92">
        <f>'VON - Soupis prací - Vedl...'!J35</f>
        <v>0</v>
      </c>
      <c r="AW58" s="92">
        <f>'VON - Soupis prací - Vedl...'!J36</f>
        <v>0</v>
      </c>
      <c r="AX58" s="92">
        <f>'VON - Soupis prací - Vedl...'!J37</f>
        <v>0</v>
      </c>
      <c r="AY58" s="92">
        <f>'VON - Soupis prací - Vedl...'!J38</f>
        <v>0</v>
      </c>
      <c r="AZ58" s="92">
        <f>'VON - Soupis prací - Vedl...'!F35</f>
        <v>0</v>
      </c>
      <c r="BA58" s="92">
        <f>'VON - Soupis prací - Vedl...'!F36</f>
        <v>0</v>
      </c>
      <c r="BB58" s="92">
        <f>'VON - Soupis prací - Vedl...'!F37</f>
        <v>0</v>
      </c>
      <c r="BC58" s="92">
        <f>'VON - Soupis prací - Vedl...'!F38</f>
        <v>0</v>
      </c>
      <c r="BD58" s="94">
        <f>'VON - Soupis prací - Vedl...'!F39</f>
        <v>0</v>
      </c>
      <c r="BT58" s="27" t="s">
        <v>80</v>
      </c>
      <c r="BV58" s="27" t="s">
        <v>74</v>
      </c>
      <c r="BW58" s="27" t="s">
        <v>90</v>
      </c>
      <c r="BX58" s="27" t="s">
        <v>88</v>
      </c>
      <c r="CL58" s="27" t="s">
        <v>3</v>
      </c>
    </row>
    <row r="59" spans="1:91" s="2" customFormat="1" ht="30" customHeight="1">
      <c r="A59" s="34"/>
      <c r="B59" s="35"/>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5"/>
      <c r="AS59" s="34"/>
      <c r="AT59" s="34"/>
      <c r="AU59" s="34"/>
      <c r="AV59" s="34"/>
      <c r="AW59" s="34"/>
      <c r="AX59" s="34"/>
      <c r="AY59" s="34"/>
      <c r="AZ59" s="34"/>
      <c r="BA59" s="34"/>
      <c r="BB59" s="34"/>
      <c r="BC59" s="34"/>
      <c r="BD59" s="34"/>
      <c r="BE59" s="34"/>
    </row>
    <row r="60" spans="1:91" s="2" customFormat="1" ht="6.95" customHeight="1">
      <c r="A60" s="34"/>
      <c r="B60" s="44"/>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35"/>
      <c r="AS60" s="34"/>
      <c r="AT60" s="34"/>
      <c r="AU60" s="34"/>
      <c r="AV60" s="34"/>
      <c r="AW60" s="34"/>
      <c r="AX60" s="34"/>
      <c r="AY60" s="34"/>
      <c r="AZ60" s="34"/>
      <c r="BA60" s="34"/>
      <c r="BB60" s="34"/>
      <c r="BC60" s="34"/>
      <c r="BD60" s="34"/>
      <c r="BE60" s="34"/>
    </row>
  </sheetData>
  <mergeCells count="54">
    <mergeCell ref="AR2:BE2"/>
    <mergeCell ref="L33:P33"/>
    <mergeCell ref="W33:AE33"/>
    <mergeCell ref="AK33:AO33"/>
    <mergeCell ref="AK35:AO35"/>
    <mergeCell ref="X35:AB35"/>
    <mergeCell ref="L31:P31"/>
    <mergeCell ref="AK31:AO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AG58:AM58"/>
    <mergeCell ref="AN58:AP58"/>
    <mergeCell ref="E58:I58"/>
    <mergeCell ref="K58:AF58"/>
    <mergeCell ref="AG54:AM54"/>
    <mergeCell ref="AN54:AP54"/>
    <mergeCell ref="K56:AF56"/>
    <mergeCell ref="AN56:AP56"/>
    <mergeCell ref="AG56:AM56"/>
    <mergeCell ref="E56:I56"/>
    <mergeCell ref="D57:H57"/>
    <mergeCell ref="J57:AF57"/>
    <mergeCell ref="AN57:AP57"/>
    <mergeCell ref="AG57:AM57"/>
    <mergeCell ref="C52:G52"/>
    <mergeCell ref="AG52:AM52"/>
    <mergeCell ref="AN52:AP52"/>
    <mergeCell ref="I52:AF52"/>
    <mergeCell ref="AN55:AP55"/>
    <mergeCell ref="D55:H55"/>
    <mergeCell ref="J55:AF55"/>
    <mergeCell ref="AG55:AM55"/>
    <mergeCell ref="L45:AO45"/>
    <mergeCell ref="AM47:AN47"/>
    <mergeCell ref="AM49:AP49"/>
    <mergeCell ref="AS49:AT51"/>
    <mergeCell ref="AM50:AP50"/>
  </mergeCells>
  <hyperlinks>
    <hyperlink ref="A56" location="'1.1 - Soupis prací - Stav...'!C2" display="/"/>
    <hyperlink ref="A58" location="'VON - Soupis prací - Vedl...'!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0"/>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t="s">
        <v>6</v>
      </c>
      <c r="M2" s="319"/>
      <c r="N2" s="319"/>
      <c r="O2" s="319"/>
      <c r="P2" s="319"/>
      <c r="Q2" s="319"/>
      <c r="R2" s="319"/>
      <c r="S2" s="319"/>
      <c r="T2" s="319"/>
      <c r="U2" s="319"/>
      <c r="V2" s="319"/>
      <c r="AT2" s="19" t="s">
        <v>85</v>
      </c>
    </row>
    <row r="3" spans="1:46" s="1" customFormat="1" ht="6.95" customHeight="1">
      <c r="B3" s="20"/>
      <c r="C3" s="21"/>
      <c r="D3" s="21"/>
      <c r="E3" s="21"/>
      <c r="F3" s="21"/>
      <c r="G3" s="21"/>
      <c r="H3" s="21"/>
      <c r="I3" s="21"/>
      <c r="J3" s="21"/>
      <c r="K3" s="21"/>
      <c r="L3" s="22"/>
      <c r="AT3" s="19" t="s">
        <v>80</v>
      </c>
    </row>
    <row r="4" spans="1:46" s="1" customFormat="1" ht="24.95" customHeight="1">
      <c r="B4" s="22"/>
      <c r="D4" s="23" t="s">
        <v>91</v>
      </c>
      <c r="L4" s="22"/>
      <c r="M4" s="95" t="s">
        <v>11</v>
      </c>
      <c r="AT4" s="19" t="s">
        <v>4</v>
      </c>
    </row>
    <row r="5" spans="1:46" s="1" customFormat="1" ht="6.95" customHeight="1">
      <c r="B5" s="22"/>
      <c r="L5" s="22"/>
    </row>
    <row r="6" spans="1:46" s="1" customFormat="1" ht="12" customHeight="1">
      <c r="B6" s="22"/>
      <c r="D6" s="29" t="s">
        <v>17</v>
      </c>
      <c r="L6" s="22"/>
    </row>
    <row r="7" spans="1:46" s="1" customFormat="1" ht="16.5" customHeight="1">
      <c r="B7" s="22"/>
      <c r="E7" s="335" t="str">
        <f>'Rekapitulace stavby'!K6</f>
        <v>Rekonstrukce nákladního výtahu v budově nové knihovny</v>
      </c>
      <c r="F7" s="336"/>
      <c r="G7" s="336"/>
      <c r="H7" s="336"/>
      <c r="L7" s="22"/>
    </row>
    <row r="8" spans="1:46" s="1" customFormat="1" ht="12" customHeight="1">
      <c r="B8" s="22"/>
      <c r="D8" s="29" t="s">
        <v>92</v>
      </c>
      <c r="L8" s="22"/>
    </row>
    <row r="9" spans="1:46" s="2" customFormat="1" ht="16.5" customHeight="1">
      <c r="A9" s="34"/>
      <c r="B9" s="35"/>
      <c r="C9" s="34"/>
      <c r="D9" s="34"/>
      <c r="E9" s="335" t="s">
        <v>93</v>
      </c>
      <c r="F9" s="337"/>
      <c r="G9" s="337"/>
      <c r="H9" s="337"/>
      <c r="I9" s="34"/>
      <c r="J9" s="34"/>
      <c r="K9" s="34"/>
      <c r="L9" s="96"/>
      <c r="S9" s="34"/>
      <c r="T9" s="34"/>
      <c r="U9" s="34"/>
      <c r="V9" s="34"/>
      <c r="W9" s="34"/>
      <c r="X9" s="34"/>
      <c r="Y9" s="34"/>
      <c r="Z9" s="34"/>
      <c r="AA9" s="34"/>
      <c r="AB9" s="34"/>
      <c r="AC9" s="34"/>
      <c r="AD9" s="34"/>
      <c r="AE9" s="34"/>
    </row>
    <row r="10" spans="1:46" s="2" customFormat="1" ht="12" customHeight="1">
      <c r="A10" s="34"/>
      <c r="B10" s="35"/>
      <c r="C10" s="34"/>
      <c r="D10" s="29" t="s">
        <v>94</v>
      </c>
      <c r="E10" s="34"/>
      <c r="F10" s="34"/>
      <c r="G10" s="34"/>
      <c r="H10" s="34"/>
      <c r="I10" s="34"/>
      <c r="J10" s="34"/>
      <c r="K10" s="34"/>
      <c r="L10" s="96"/>
      <c r="S10" s="34"/>
      <c r="T10" s="34"/>
      <c r="U10" s="34"/>
      <c r="V10" s="34"/>
      <c r="W10" s="34"/>
      <c r="X10" s="34"/>
      <c r="Y10" s="34"/>
      <c r="Z10" s="34"/>
      <c r="AA10" s="34"/>
      <c r="AB10" s="34"/>
      <c r="AC10" s="34"/>
      <c r="AD10" s="34"/>
      <c r="AE10" s="34"/>
    </row>
    <row r="11" spans="1:46" s="2" customFormat="1" ht="16.5" customHeight="1">
      <c r="A11" s="34"/>
      <c r="B11" s="35"/>
      <c r="C11" s="34"/>
      <c r="D11" s="34"/>
      <c r="E11" s="293" t="s">
        <v>95</v>
      </c>
      <c r="F11" s="337"/>
      <c r="G11" s="337"/>
      <c r="H11" s="337"/>
      <c r="I11" s="34"/>
      <c r="J11" s="34"/>
      <c r="K11" s="34"/>
      <c r="L11" s="96"/>
      <c r="S11" s="34"/>
      <c r="T11" s="34"/>
      <c r="U11" s="34"/>
      <c r="V11" s="34"/>
      <c r="W11" s="34"/>
      <c r="X11" s="34"/>
      <c r="Y11" s="34"/>
      <c r="Z11" s="34"/>
      <c r="AA11" s="34"/>
      <c r="AB11" s="34"/>
      <c r="AC11" s="34"/>
      <c r="AD11" s="34"/>
      <c r="AE11" s="34"/>
    </row>
    <row r="12" spans="1:46" s="2" customFormat="1" ht="11.25">
      <c r="A12" s="34"/>
      <c r="B12" s="35"/>
      <c r="C12" s="34"/>
      <c r="D12" s="34"/>
      <c r="E12" s="34"/>
      <c r="F12" s="34"/>
      <c r="G12" s="34"/>
      <c r="H12" s="34"/>
      <c r="I12" s="34"/>
      <c r="J12" s="34"/>
      <c r="K12" s="34"/>
      <c r="L12" s="96"/>
      <c r="S12" s="34"/>
      <c r="T12" s="34"/>
      <c r="U12" s="34"/>
      <c r="V12" s="34"/>
      <c r="W12" s="34"/>
      <c r="X12" s="34"/>
      <c r="Y12" s="34"/>
      <c r="Z12" s="34"/>
      <c r="AA12" s="34"/>
      <c r="AB12" s="34"/>
      <c r="AC12" s="34"/>
      <c r="AD12" s="34"/>
      <c r="AE12" s="34"/>
    </row>
    <row r="13" spans="1:46" s="2" customFormat="1" ht="12" customHeight="1">
      <c r="A13" s="34"/>
      <c r="B13" s="35"/>
      <c r="C13" s="34"/>
      <c r="D13" s="29" t="s">
        <v>19</v>
      </c>
      <c r="E13" s="34"/>
      <c r="F13" s="27" t="s">
        <v>3</v>
      </c>
      <c r="G13" s="34"/>
      <c r="H13" s="34"/>
      <c r="I13" s="29" t="s">
        <v>20</v>
      </c>
      <c r="J13" s="27" t="s">
        <v>3</v>
      </c>
      <c r="K13" s="34"/>
      <c r="L13" s="96"/>
      <c r="S13" s="34"/>
      <c r="T13" s="34"/>
      <c r="U13" s="34"/>
      <c r="V13" s="34"/>
      <c r="W13" s="34"/>
      <c r="X13" s="34"/>
      <c r="Y13" s="34"/>
      <c r="Z13" s="34"/>
      <c r="AA13" s="34"/>
      <c r="AB13" s="34"/>
      <c r="AC13" s="34"/>
      <c r="AD13" s="34"/>
      <c r="AE13" s="34"/>
    </row>
    <row r="14" spans="1:46" s="2" customFormat="1" ht="12" customHeight="1">
      <c r="A14" s="34"/>
      <c r="B14" s="35"/>
      <c r="C14" s="34"/>
      <c r="D14" s="29" t="s">
        <v>21</v>
      </c>
      <c r="E14" s="34"/>
      <c r="F14" s="27" t="s">
        <v>22</v>
      </c>
      <c r="G14" s="34"/>
      <c r="H14" s="34"/>
      <c r="I14" s="29" t="s">
        <v>23</v>
      </c>
      <c r="J14" s="52" t="str">
        <f>'Rekapitulace stavby'!AN8</f>
        <v>12. 8. 2020</v>
      </c>
      <c r="K14" s="34"/>
      <c r="L14" s="96"/>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96"/>
      <c r="S15" s="34"/>
      <c r="T15" s="34"/>
      <c r="U15" s="34"/>
      <c r="V15" s="34"/>
      <c r="W15" s="34"/>
      <c r="X15" s="34"/>
      <c r="Y15" s="34"/>
      <c r="Z15" s="34"/>
      <c r="AA15" s="34"/>
      <c r="AB15" s="34"/>
      <c r="AC15" s="34"/>
      <c r="AD15" s="34"/>
      <c r="AE15" s="34"/>
    </row>
    <row r="16" spans="1:46" s="2" customFormat="1" ht="12" customHeight="1">
      <c r="A16" s="34"/>
      <c r="B16" s="35"/>
      <c r="C16" s="34"/>
      <c r="D16" s="29" t="s">
        <v>25</v>
      </c>
      <c r="E16" s="34"/>
      <c r="F16" s="34"/>
      <c r="G16" s="34"/>
      <c r="H16" s="34"/>
      <c r="I16" s="29" t="s">
        <v>26</v>
      </c>
      <c r="J16" s="27" t="s">
        <v>3</v>
      </c>
      <c r="K16" s="34"/>
      <c r="L16" s="96"/>
      <c r="S16" s="34"/>
      <c r="T16" s="34"/>
      <c r="U16" s="34"/>
      <c r="V16" s="34"/>
      <c r="W16" s="34"/>
      <c r="X16" s="34"/>
      <c r="Y16" s="34"/>
      <c r="Z16" s="34"/>
      <c r="AA16" s="34"/>
      <c r="AB16" s="34"/>
      <c r="AC16" s="34"/>
      <c r="AD16" s="34"/>
      <c r="AE16" s="34"/>
    </row>
    <row r="17" spans="1:31" s="2" customFormat="1" ht="18" customHeight="1">
      <c r="A17" s="34"/>
      <c r="B17" s="35"/>
      <c r="C17" s="34"/>
      <c r="D17" s="34"/>
      <c r="E17" s="27" t="s">
        <v>27</v>
      </c>
      <c r="F17" s="34"/>
      <c r="G17" s="34"/>
      <c r="H17" s="34"/>
      <c r="I17" s="29" t="s">
        <v>28</v>
      </c>
      <c r="J17" s="27" t="s">
        <v>3</v>
      </c>
      <c r="K17" s="34"/>
      <c r="L17" s="96"/>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96"/>
      <c r="S18" s="34"/>
      <c r="T18" s="34"/>
      <c r="U18" s="34"/>
      <c r="V18" s="34"/>
      <c r="W18" s="34"/>
      <c r="X18" s="34"/>
      <c r="Y18" s="34"/>
      <c r="Z18" s="34"/>
      <c r="AA18" s="34"/>
      <c r="AB18" s="34"/>
      <c r="AC18" s="34"/>
      <c r="AD18" s="34"/>
      <c r="AE18" s="34"/>
    </row>
    <row r="19" spans="1:31" s="2" customFormat="1" ht="12" customHeight="1">
      <c r="A19" s="34"/>
      <c r="B19" s="35"/>
      <c r="C19" s="34"/>
      <c r="D19" s="29" t="s">
        <v>29</v>
      </c>
      <c r="E19" s="34"/>
      <c r="F19" s="34"/>
      <c r="G19" s="34"/>
      <c r="H19" s="34"/>
      <c r="I19" s="29" t="s">
        <v>26</v>
      </c>
      <c r="J19" s="30" t="str">
        <f>'Rekapitulace stavby'!AN13</f>
        <v>Vyplň údaj</v>
      </c>
      <c r="K19" s="34"/>
      <c r="L19" s="96"/>
      <c r="S19" s="34"/>
      <c r="T19" s="34"/>
      <c r="U19" s="34"/>
      <c r="V19" s="34"/>
      <c r="W19" s="34"/>
      <c r="X19" s="34"/>
      <c r="Y19" s="34"/>
      <c r="Z19" s="34"/>
      <c r="AA19" s="34"/>
      <c r="AB19" s="34"/>
      <c r="AC19" s="34"/>
      <c r="AD19" s="34"/>
      <c r="AE19" s="34"/>
    </row>
    <row r="20" spans="1:31" s="2" customFormat="1" ht="18" customHeight="1">
      <c r="A20" s="34"/>
      <c r="B20" s="35"/>
      <c r="C20" s="34"/>
      <c r="D20" s="34"/>
      <c r="E20" s="338" t="str">
        <f>'Rekapitulace stavby'!E14</f>
        <v>Vyplň údaj</v>
      </c>
      <c r="F20" s="318"/>
      <c r="G20" s="318"/>
      <c r="H20" s="318"/>
      <c r="I20" s="29" t="s">
        <v>28</v>
      </c>
      <c r="J20" s="30" t="str">
        <f>'Rekapitulace stavby'!AN14</f>
        <v>Vyplň údaj</v>
      </c>
      <c r="K20" s="34"/>
      <c r="L20" s="96"/>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96"/>
      <c r="S21" s="34"/>
      <c r="T21" s="34"/>
      <c r="U21" s="34"/>
      <c r="V21" s="34"/>
      <c r="W21" s="34"/>
      <c r="X21" s="34"/>
      <c r="Y21" s="34"/>
      <c r="Z21" s="34"/>
      <c r="AA21" s="34"/>
      <c r="AB21" s="34"/>
      <c r="AC21" s="34"/>
      <c r="AD21" s="34"/>
      <c r="AE21" s="34"/>
    </row>
    <row r="22" spans="1:31" s="2" customFormat="1" ht="12" customHeight="1">
      <c r="A22" s="34"/>
      <c r="B22" s="35"/>
      <c r="C22" s="34"/>
      <c r="D22" s="29" t="s">
        <v>31</v>
      </c>
      <c r="E22" s="34"/>
      <c r="F22" s="34"/>
      <c r="G22" s="34"/>
      <c r="H22" s="34"/>
      <c r="I22" s="29" t="s">
        <v>26</v>
      </c>
      <c r="J22" s="27" t="s">
        <v>3</v>
      </c>
      <c r="K22" s="34"/>
      <c r="L22" s="96"/>
      <c r="S22" s="34"/>
      <c r="T22" s="34"/>
      <c r="U22" s="34"/>
      <c r="V22" s="34"/>
      <c r="W22" s="34"/>
      <c r="X22" s="34"/>
      <c r="Y22" s="34"/>
      <c r="Z22" s="34"/>
      <c r="AA22" s="34"/>
      <c r="AB22" s="34"/>
      <c r="AC22" s="34"/>
      <c r="AD22" s="34"/>
      <c r="AE22" s="34"/>
    </row>
    <row r="23" spans="1:31" s="2" customFormat="1" ht="18" customHeight="1">
      <c r="A23" s="34"/>
      <c r="B23" s="35"/>
      <c r="C23" s="34"/>
      <c r="D23" s="34"/>
      <c r="E23" s="27" t="s">
        <v>32</v>
      </c>
      <c r="F23" s="34"/>
      <c r="G23" s="34"/>
      <c r="H23" s="34"/>
      <c r="I23" s="29" t="s">
        <v>28</v>
      </c>
      <c r="J23" s="27" t="s">
        <v>3</v>
      </c>
      <c r="K23" s="34"/>
      <c r="L23" s="96"/>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96"/>
      <c r="S24" s="34"/>
      <c r="T24" s="34"/>
      <c r="U24" s="34"/>
      <c r="V24" s="34"/>
      <c r="W24" s="34"/>
      <c r="X24" s="34"/>
      <c r="Y24" s="34"/>
      <c r="Z24" s="34"/>
      <c r="AA24" s="34"/>
      <c r="AB24" s="34"/>
      <c r="AC24" s="34"/>
      <c r="AD24" s="34"/>
      <c r="AE24" s="34"/>
    </row>
    <row r="25" spans="1:31" s="2" customFormat="1" ht="12" customHeight="1">
      <c r="A25" s="34"/>
      <c r="B25" s="35"/>
      <c r="C25" s="34"/>
      <c r="D25" s="29" t="s">
        <v>34</v>
      </c>
      <c r="E25" s="34"/>
      <c r="F25" s="34"/>
      <c r="G25" s="34"/>
      <c r="H25" s="34"/>
      <c r="I25" s="29" t="s">
        <v>26</v>
      </c>
      <c r="J25" s="27" t="s">
        <v>3</v>
      </c>
      <c r="K25" s="34"/>
      <c r="L25" s="96"/>
      <c r="S25" s="34"/>
      <c r="T25" s="34"/>
      <c r="U25" s="34"/>
      <c r="V25" s="34"/>
      <c r="W25" s="34"/>
      <c r="X25" s="34"/>
      <c r="Y25" s="34"/>
      <c r="Z25" s="34"/>
      <c r="AA25" s="34"/>
      <c r="AB25" s="34"/>
      <c r="AC25" s="34"/>
      <c r="AD25" s="34"/>
      <c r="AE25" s="34"/>
    </row>
    <row r="26" spans="1:31" s="2" customFormat="1" ht="18" customHeight="1">
      <c r="A26" s="34"/>
      <c r="B26" s="35"/>
      <c r="C26" s="34"/>
      <c r="D26" s="34"/>
      <c r="E26" s="27" t="s">
        <v>35</v>
      </c>
      <c r="F26" s="34"/>
      <c r="G26" s="34"/>
      <c r="H26" s="34"/>
      <c r="I26" s="29" t="s">
        <v>28</v>
      </c>
      <c r="J26" s="27" t="s">
        <v>3</v>
      </c>
      <c r="K26" s="34"/>
      <c r="L26" s="96"/>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96"/>
      <c r="S27" s="34"/>
      <c r="T27" s="34"/>
      <c r="U27" s="34"/>
      <c r="V27" s="34"/>
      <c r="W27" s="34"/>
      <c r="X27" s="34"/>
      <c r="Y27" s="34"/>
      <c r="Z27" s="34"/>
      <c r="AA27" s="34"/>
      <c r="AB27" s="34"/>
      <c r="AC27" s="34"/>
      <c r="AD27" s="34"/>
      <c r="AE27" s="34"/>
    </row>
    <row r="28" spans="1:31" s="2" customFormat="1" ht="12" customHeight="1">
      <c r="A28" s="34"/>
      <c r="B28" s="35"/>
      <c r="C28" s="34"/>
      <c r="D28" s="29" t="s">
        <v>36</v>
      </c>
      <c r="E28" s="34"/>
      <c r="F28" s="34"/>
      <c r="G28" s="34"/>
      <c r="H28" s="34"/>
      <c r="I28" s="34"/>
      <c r="J28" s="34"/>
      <c r="K28" s="34"/>
      <c r="L28" s="96"/>
      <c r="S28" s="34"/>
      <c r="T28" s="34"/>
      <c r="U28" s="34"/>
      <c r="V28" s="34"/>
      <c r="W28" s="34"/>
      <c r="X28" s="34"/>
      <c r="Y28" s="34"/>
      <c r="Z28" s="34"/>
      <c r="AA28" s="34"/>
      <c r="AB28" s="34"/>
      <c r="AC28" s="34"/>
      <c r="AD28" s="34"/>
      <c r="AE28" s="34"/>
    </row>
    <row r="29" spans="1:31" s="8" customFormat="1" ht="16.5" customHeight="1">
      <c r="A29" s="97"/>
      <c r="B29" s="98"/>
      <c r="C29" s="97"/>
      <c r="D29" s="97"/>
      <c r="E29" s="323" t="s">
        <v>3</v>
      </c>
      <c r="F29" s="323"/>
      <c r="G29" s="323"/>
      <c r="H29" s="323"/>
      <c r="I29" s="97"/>
      <c r="J29" s="97"/>
      <c r="K29" s="97"/>
      <c r="L29" s="99"/>
      <c r="S29" s="97"/>
      <c r="T29" s="97"/>
      <c r="U29" s="97"/>
      <c r="V29" s="97"/>
      <c r="W29" s="97"/>
      <c r="X29" s="97"/>
      <c r="Y29" s="97"/>
      <c r="Z29" s="97"/>
      <c r="AA29" s="97"/>
      <c r="AB29" s="97"/>
      <c r="AC29" s="97"/>
      <c r="AD29" s="97"/>
      <c r="AE29" s="97"/>
    </row>
    <row r="30" spans="1:31" s="2" customFormat="1" ht="6.95" customHeight="1">
      <c r="A30" s="34"/>
      <c r="B30" s="35"/>
      <c r="C30" s="34"/>
      <c r="D30" s="34"/>
      <c r="E30" s="34"/>
      <c r="F30" s="34"/>
      <c r="G30" s="34"/>
      <c r="H30" s="34"/>
      <c r="I30" s="34"/>
      <c r="J30" s="34"/>
      <c r="K30" s="34"/>
      <c r="L30" s="96"/>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6"/>
      <c r="S31" s="34"/>
      <c r="T31" s="34"/>
      <c r="U31" s="34"/>
      <c r="V31" s="34"/>
      <c r="W31" s="34"/>
      <c r="X31" s="34"/>
      <c r="Y31" s="34"/>
      <c r="Z31" s="34"/>
      <c r="AA31" s="34"/>
      <c r="AB31" s="34"/>
      <c r="AC31" s="34"/>
      <c r="AD31" s="34"/>
      <c r="AE31" s="34"/>
    </row>
    <row r="32" spans="1:31" s="2" customFormat="1" ht="25.35" customHeight="1">
      <c r="A32" s="34"/>
      <c r="B32" s="35"/>
      <c r="C32" s="34"/>
      <c r="D32" s="100" t="s">
        <v>38</v>
      </c>
      <c r="E32" s="34"/>
      <c r="F32" s="34"/>
      <c r="G32" s="34"/>
      <c r="H32" s="34"/>
      <c r="I32" s="34"/>
      <c r="J32" s="68">
        <f>ROUND(J101, 2)</f>
        <v>0</v>
      </c>
      <c r="K32" s="34"/>
      <c r="L32" s="96"/>
      <c r="S32" s="34"/>
      <c r="T32" s="34"/>
      <c r="U32" s="34"/>
      <c r="V32" s="34"/>
      <c r="W32" s="34"/>
      <c r="X32" s="34"/>
      <c r="Y32" s="34"/>
      <c r="Z32" s="34"/>
      <c r="AA32" s="34"/>
      <c r="AB32" s="34"/>
      <c r="AC32" s="34"/>
      <c r="AD32" s="34"/>
      <c r="AE32" s="34"/>
    </row>
    <row r="33" spans="1:31" s="2" customFormat="1" ht="6.95" customHeight="1">
      <c r="A33" s="34"/>
      <c r="B33" s="35"/>
      <c r="C33" s="34"/>
      <c r="D33" s="63"/>
      <c r="E33" s="63"/>
      <c r="F33" s="63"/>
      <c r="G33" s="63"/>
      <c r="H33" s="63"/>
      <c r="I33" s="63"/>
      <c r="J33" s="63"/>
      <c r="K33" s="63"/>
      <c r="L33" s="96"/>
      <c r="S33" s="34"/>
      <c r="T33" s="34"/>
      <c r="U33" s="34"/>
      <c r="V33" s="34"/>
      <c r="W33" s="34"/>
      <c r="X33" s="34"/>
      <c r="Y33" s="34"/>
      <c r="Z33" s="34"/>
      <c r="AA33" s="34"/>
      <c r="AB33" s="34"/>
      <c r="AC33" s="34"/>
      <c r="AD33" s="34"/>
      <c r="AE33" s="34"/>
    </row>
    <row r="34" spans="1:31" s="2" customFormat="1" ht="14.45" customHeight="1">
      <c r="A34" s="34"/>
      <c r="B34" s="35"/>
      <c r="C34" s="34"/>
      <c r="D34" s="34"/>
      <c r="E34" s="34"/>
      <c r="F34" s="38" t="s">
        <v>40</v>
      </c>
      <c r="G34" s="34"/>
      <c r="H34" s="34"/>
      <c r="I34" s="38" t="s">
        <v>39</v>
      </c>
      <c r="J34" s="38" t="s">
        <v>41</v>
      </c>
      <c r="K34" s="34"/>
      <c r="L34" s="96"/>
      <c r="S34" s="34"/>
      <c r="T34" s="34"/>
      <c r="U34" s="34"/>
      <c r="V34" s="34"/>
      <c r="W34" s="34"/>
      <c r="X34" s="34"/>
      <c r="Y34" s="34"/>
      <c r="Z34" s="34"/>
      <c r="AA34" s="34"/>
      <c r="AB34" s="34"/>
      <c r="AC34" s="34"/>
      <c r="AD34" s="34"/>
      <c r="AE34" s="34"/>
    </row>
    <row r="35" spans="1:31" s="2" customFormat="1" ht="14.45" customHeight="1">
      <c r="A35" s="34"/>
      <c r="B35" s="35"/>
      <c r="C35" s="34"/>
      <c r="D35" s="101" t="s">
        <v>42</v>
      </c>
      <c r="E35" s="29" t="s">
        <v>43</v>
      </c>
      <c r="F35" s="102">
        <f>ROUND((SUM(BE101:BE309)),  2)</f>
        <v>0</v>
      </c>
      <c r="G35" s="34"/>
      <c r="H35" s="34"/>
      <c r="I35" s="103">
        <v>0.21</v>
      </c>
      <c r="J35" s="102">
        <f>ROUND(((SUM(BE101:BE309))*I35),  2)</f>
        <v>0</v>
      </c>
      <c r="K35" s="34"/>
      <c r="L35" s="96"/>
      <c r="S35" s="34"/>
      <c r="T35" s="34"/>
      <c r="U35" s="34"/>
      <c r="V35" s="34"/>
      <c r="W35" s="34"/>
      <c r="X35" s="34"/>
      <c r="Y35" s="34"/>
      <c r="Z35" s="34"/>
      <c r="AA35" s="34"/>
      <c r="AB35" s="34"/>
      <c r="AC35" s="34"/>
      <c r="AD35" s="34"/>
      <c r="AE35" s="34"/>
    </row>
    <row r="36" spans="1:31" s="2" customFormat="1" ht="14.45" customHeight="1">
      <c r="A36" s="34"/>
      <c r="B36" s="35"/>
      <c r="C36" s="34"/>
      <c r="D36" s="34"/>
      <c r="E36" s="29" t="s">
        <v>44</v>
      </c>
      <c r="F36" s="102">
        <f>ROUND((SUM(BF101:BF309)),  2)</f>
        <v>0</v>
      </c>
      <c r="G36" s="34"/>
      <c r="H36" s="34"/>
      <c r="I36" s="103">
        <v>0.15</v>
      </c>
      <c r="J36" s="102">
        <f>ROUND(((SUM(BF101:BF309))*I36),  2)</f>
        <v>0</v>
      </c>
      <c r="K36" s="34"/>
      <c r="L36" s="96"/>
      <c r="S36" s="34"/>
      <c r="T36" s="34"/>
      <c r="U36" s="34"/>
      <c r="V36" s="34"/>
      <c r="W36" s="34"/>
      <c r="X36" s="34"/>
      <c r="Y36" s="34"/>
      <c r="Z36" s="34"/>
      <c r="AA36" s="34"/>
      <c r="AB36" s="34"/>
      <c r="AC36" s="34"/>
      <c r="AD36" s="34"/>
      <c r="AE36" s="34"/>
    </row>
    <row r="37" spans="1:31" s="2" customFormat="1" ht="14.45" hidden="1" customHeight="1">
      <c r="A37" s="34"/>
      <c r="B37" s="35"/>
      <c r="C37" s="34"/>
      <c r="D37" s="34"/>
      <c r="E37" s="29" t="s">
        <v>45</v>
      </c>
      <c r="F37" s="102">
        <f>ROUND((SUM(BG101:BG309)),  2)</f>
        <v>0</v>
      </c>
      <c r="G37" s="34"/>
      <c r="H37" s="34"/>
      <c r="I37" s="103">
        <v>0.21</v>
      </c>
      <c r="J37" s="102">
        <f>0</f>
        <v>0</v>
      </c>
      <c r="K37" s="34"/>
      <c r="L37" s="96"/>
      <c r="S37" s="34"/>
      <c r="T37" s="34"/>
      <c r="U37" s="34"/>
      <c r="V37" s="34"/>
      <c r="W37" s="34"/>
      <c r="X37" s="34"/>
      <c r="Y37" s="34"/>
      <c r="Z37" s="34"/>
      <c r="AA37" s="34"/>
      <c r="AB37" s="34"/>
      <c r="AC37" s="34"/>
      <c r="AD37" s="34"/>
      <c r="AE37" s="34"/>
    </row>
    <row r="38" spans="1:31" s="2" customFormat="1" ht="14.45" hidden="1" customHeight="1">
      <c r="A38" s="34"/>
      <c r="B38" s="35"/>
      <c r="C38" s="34"/>
      <c r="D38" s="34"/>
      <c r="E38" s="29" t="s">
        <v>46</v>
      </c>
      <c r="F38" s="102">
        <f>ROUND((SUM(BH101:BH309)),  2)</f>
        <v>0</v>
      </c>
      <c r="G38" s="34"/>
      <c r="H38" s="34"/>
      <c r="I38" s="103">
        <v>0.15</v>
      </c>
      <c r="J38" s="102">
        <f>0</f>
        <v>0</v>
      </c>
      <c r="K38" s="34"/>
      <c r="L38" s="96"/>
      <c r="S38" s="34"/>
      <c r="T38" s="34"/>
      <c r="U38" s="34"/>
      <c r="V38" s="34"/>
      <c r="W38" s="34"/>
      <c r="X38" s="34"/>
      <c r="Y38" s="34"/>
      <c r="Z38" s="34"/>
      <c r="AA38" s="34"/>
      <c r="AB38" s="34"/>
      <c r="AC38" s="34"/>
      <c r="AD38" s="34"/>
      <c r="AE38" s="34"/>
    </row>
    <row r="39" spans="1:31" s="2" customFormat="1" ht="14.45" hidden="1" customHeight="1">
      <c r="A39" s="34"/>
      <c r="B39" s="35"/>
      <c r="C39" s="34"/>
      <c r="D39" s="34"/>
      <c r="E39" s="29" t="s">
        <v>47</v>
      </c>
      <c r="F39" s="102">
        <f>ROUND((SUM(BI101:BI309)),  2)</f>
        <v>0</v>
      </c>
      <c r="G39" s="34"/>
      <c r="H39" s="34"/>
      <c r="I39" s="103">
        <v>0</v>
      </c>
      <c r="J39" s="102">
        <f>0</f>
        <v>0</v>
      </c>
      <c r="K39" s="34"/>
      <c r="L39" s="96"/>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96"/>
      <c r="S40" s="34"/>
      <c r="T40" s="34"/>
      <c r="U40" s="34"/>
      <c r="V40" s="34"/>
      <c r="W40" s="34"/>
      <c r="X40" s="34"/>
      <c r="Y40" s="34"/>
      <c r="Z40" s="34"/>
      <c r="AA40" s="34"/>
      <c r="AB40" s="34"/>
      <c r="AC40" s="34"/>
      <c r="AD40" s="34"/>
      <c r="AE40" s="34"/>
    </row>
    <row r="41" spans="1:31" s="2" customFormat="1" ht="25.35" customHeight="1">
      <c r="A41" s="34"/>
      <c r="B41" s="35"/>
      <c r="C41" s="104"/>
      <c r="D41" s="105" t="s">
        <v>48</v>
      </c>
      <c r="E41" s="57"/>
      <c r="F41" s="57"/>
      <c r="G41" s="106" t="s">
        <v>49</v>
      </c>
      <c r="H41" s="107" t="s">
        <v>50</v>
      </c>
      <c r="I41" s="57"/>
      <c r="J41" s="108">
        <f>SUM(J32:J39)</f>
        <v>0</v>
      </c>
      <c r="K41" s="109"/>
      <c r="L41" s="96"/>
      <c r="S41" s="34"/>
      <c r="T41" s="34"/>
      <c r="U41" s="34"/>
      <c r="V41" s="34"/>
      <c r="W41" s="34"/>
      <c r="X41" s="34"/>
      <c r="Y41" s="34"/>
      <c r="Z41" s="34"/>
      <c r="AA41" s="34"/>
      <c r="AB41" s="34"/>
      <c r="AC41" s="34"/>
      <c r="AD41" s="34"/>
      <c r="AE41" s="34"/>
    </row>
    <row r="42" spans="1:31" s="2" customFormat="1" ht="14.45" customHeight="1">
      <c r="A42" s="34"/>
      <c r="B42" s="44"/>
      <c r="C42" s="45"/>
      <c r="D42" s="45"/>
      <c r="E42" s="45"/>
      <c r="F42" s="45"/>
      <c r="G42" s="45"/>
      <c r="H42" s="45"/>
      <c r="I42" s="45"/>
      <c r="J42" s="45"/>
      <c r="K42" s="45"/>
      <c r="L42" s="96"/>
      <c r="S42" s="34"/>
      <c r="T42" s="34"/>
      <c r="U42" s="34"/>
      <c r="V42" s="34"/>
      <c r="W42" s="34"/>
      <c r="X42" s="34"/>
      <c r="Y42" s="34"/>
      <c r="Z42" s="34"/>
      <c r="AA42" s="34"/>
      <c r="AB42" s="34"/>
      <c r="AC42" s="34"/>
      <c r="AD42" s="34"/>
      <c r="AE42" s="34"/>
    </row>
    <row r="46" spans="1:31" s="2" customFormat="1" ht="6.95" customHeight="1">
      <c r="A46" s="34"/>
      <c r="B46" s="46"/>
      <c r="C46" s="47"/>
      <c r="D46" s="47"/>
      <c r="E46" s="47"/>
      <c r="F46" s="47"/>
      <c r="G46" s="47"/>
      <c r="H46" s="47"/>
      <c r="I46" s="47"/>
      <c r="J46" s="47"/>
      <c r="K46" s="47"/>
      <c r="L46" s="96"/>
      <c r="S46" s="34"/>
      <c r="T46" s="34"/>
      <c r="U46" s="34"/>
      <c r="V46" s="34"/>
      <c r="W46" s="34"/>
      <c r="X46" s="34"/>
      <c r="Y46" s="34"/>
      <c r="Z46" s="34"/>
      <c r="AA46" s="34"/>
      <c r="AB46" s="34"/>
      <c r="AC46" s="34"/>
      <c r="AD46" s="34"/>
      <c r="AE46" s="34"/>
    </row>
    <row r="47" spans="1:31" s="2" customFormat="1" ht="24.95" customHeight="1">
      <c r="A47" s="34"/>
      <c r="B47" s="35"/>
      <c r="C47" s="23" t="s">
        <v>96</v>
      </c>
      <c r="D47" s="34"/>
      <c r="E47" s="34"/>
      <c r="F47" s="34"/>
      <c r="G47" s="34"/>
      <c r="H47" s="34"/>
      <c r="I47" s="34"/>
      <c r="J47" s="34"/>
      <c r="K47" s="34"/>
      <c r="L47" s="96"/>
      <c r="S47" s="34"/>
      <c r="T47" s="34"/>
      <c r="U47" s="34"/>
      <c r="V47" s="34"/>
      <c r="W47" s="34"/>
      <c r="X47" s="34"/>
      <c r="Y47" s="34"/>
      <c r="Z47" s="34"/>
      <c r="AA47" s="34"/>
      <c r="AB47" s="34"/>
      <c r="AC47" s="34"/>
      <c r="AD47" s="34"/>
      <c r="AE47" s="34"/>
    </row>
    <row r="48" spans="1:31" s="2" customFormat="1" ht="6.95" customHeight="1">
      <c r="A48" s="34"/>
      <c r="B48" s="35"/>
      <c r="C48" s="34"/>
      <c r="D48" s="34"/>
      <c r="E48" s="34"/>
      <c r="F48" s="34"/>
      <c r="G48" s="34"/>
      <c r="H48" s="34"/>
      <c r="I48" s="34"/>
      <c r="J48" s="34"/>
      <c r="K48" s="34"/>
      <c r="L48" s="96"/>
      <c r="S48" s="34"/>
      <c r="T48" s="34"/>
      <c r="U48" s="34"/>
      <c r="V48" s="34"/>
      <c r="W48" s="34"/>
      <c r="X48" s="34"/>
      <c r="Y48" s="34"/>
      <c r="Z48" s="34"/>
      <c r="AA48" s="34"/>
      <c r="AB48" s="34"/>
      <c r="AC48" s="34"/>
      <c r="AD48" s="34"/>
      <c r="AE48" s="34"/>
    </row>
    <row r="49" spans="1:47" s="2" customFormat="1" ht="12" customHeight="1">
      <c r="A49" s="34"/>
      <c r="B49" s="35"/>
      <c r="C49" s="29" t="s">
        <v>17</v>
      </c>
      <c r="D49" s="34"/>
      <c r="E49" s="34"/>
      <c r="F49" s="34"/>
      <c r="G49" s="34"/>
      <c r="H49" s="34"/>
      <c r="I49" s="34"/>
      <c r="J49" s="34"/>
      <c r="K49" s="34"/>
      <c r="L49" s="96"/>
      <c r="S49" s="34"/>
      <c r="T49" s="34"/>
      <c r="U49" s="34"/>
      <c r="V49" s="34"/>
      <c r="W49" s="34"/>
      <c r="X49" s="34"/>
      <c r="Y49" s="34"/>
      <c r="Z49" s="34"/>
      <c r="AA49" s="34"/>
      <c r="AB49" s="34"/>
      <c r="AC49" s="34"/>
      <c r="AD49" s="34"/>
      <c r="AE49" s="34"/>
    </row>
    <row r="50" spans="1:47" s="2" customFormat="1" ht="16.5" customHeight="1">
      <c r="A50" s="34"/>
      <c r="B50" s="35"/>
      <c r="C50" s="34"/>
      <c r="D50" s="34"/>
      <c r="E50" s="335" t="str">
        <f>E7</f>
        <v>Rekonstrukce nákladního výtahu v budově nové knihovny</v>
      </c>
      <c r="F50" s="336"/>
      <c r="G50" s="336"/>
      <c r="H50" s="336"/>
      <c r="I50" s="34"/>
      <c r="J50" s="34"/>
      <c r="K50" s="34"/>
      <c r="L50" s="96"/>
      <c r="S50" s="34"/>
      <c r="T50" s="34"/>
      <c r="U50" s="34"/>
      <c r="V50" s="34"/>
      <c r="W50" s="34"/>
      <c r="X50" s="34"/>
      <c r="Y50" s="34"/>
      <c r="Z50" s="34"/>
      <c r="AA50" s="34"/>
      <c r="AB50" s="34"/>
      <c r="AC50" s="34"/>
      <c r="AD50" s="34"/>
      <c r="AE50" s="34"/>
    </row>
    <row r="51" spans="1:47" s="1" customFormat="1" ht="12" customHeight="1">
      <c r="B51" s="22"/>
      <c r="C51" s="29" t="s">
        <v>92</v>
      </c>
      <c r="L51" s="22"/>
    </row>
    <row r="52" spans="1:47" s="2" customFormat="1" ht="16.5" customHeight="1">
      <c r="A52" s="34"/>
      <c r="B52" s="35"/>
      <c r="C52" s="34"/>
      <c r="D52" s="34"/>
      <c r="E52" s="335" t="s">
        <v>93</v>
      </c>
      <c r="F52" s="337"/>
      <c r="G52" s="337"/>
      <c r="H52" s="337"/>
      <c r="I52" s="34"/>
      <c r="J52" s="34"/>
      <c r="K52" s="34"/>
      <c r="L52" s="96"/>
      <c r="S52" s="34"/>
      <c r="T52" s="34"/>
      <c r="U52" s="34"/>
      <c r="V52" s="34"/>
      <c r="W52" s="34"/>
      <c r="X52" s="34"/>
      <c r="Y52" s="34"/>
      <c r="Z52" s="34"/>
      <c r="AA52" s="34"/>
      <c r="AB52" s="34"/>
      <c r="AC52" s="34"/>
      <c r="AD52" s="34"/>
      <c r="AE52" s="34"/>
    </row>
    <row r="53" spans="1:47" s="2" customFormat="1" ht="12" customHeight="1">
      <c r="A53" s="34"/>
      <c r="B53" s="35"/>
      <c r="C53" s="29" t="s">
        <v>94</v>
      </c>
      <c r="D53" s="34"/>
      <c r="E53" s="34"/>
      <c r="F53" s="34"/>
      <c r="G53" s="34"/>
      <c r="H53" s="34"/>
      <c r="I53" s="34"/>
      <c r="J53" s="34"/>
      <c r="K53" s="34"/>
      <c r="L53" s="96"/>
      <c r="S53" s="34"/>
      <c r="T53" s="34"/>
      <c r="U53" s="34"/>
      <c r="V53" s="34"/>
      <c r="W53" s="34"/>
      <c r="X53" s="34"/>
      <c r="Y53" s="34"/>
      <c r="Z53" s="34"/>
      <c r="AA53" s="34"/>
      <c r="AB53" s="34"/>
      <c r="AC53" s="34"/>
      <c r="AD53" s="34"/>
      <c r="AE53" s="34"/>
    </row>
    <row r="54" spans="1:47" s="2" customFormat="1" ht="16.5" customHeight="1">
      <c r="A54" s="34"/>
      <c r="B54" s="35"/>
      <c r="C54" s="34"/>
      <c r="D54" s="34"/>
      <c r="E54" s="293" t="str">
        <f>E11</f>
        <v>1.1 - Soupis prací - Stavební a konstrukční část</v>
      </c>
      <c r="F54" s="337"/>
      <c r="G54" s="337"/>
      <c r="H54" s="337"/>
      <c r="I54" s="34"/>
      <c r="J54" s="34"/>
      <c r="K54" s="34"/>
      <c r="L54" s="96"/>
      <c r="S54" s="34"/>
      <c r="T54" s="34"/>
      <c r="U54" s="34"/>
      <c r="V54" s="34"/>
      <c r="W54" s="34"/>
      <c r="X54" s="34"/>
      <c r="Y54" s="34"/>
      <c r="Z54" s="34"/>
      <c r="AA54" s="34"/>
      <c r="AB54" s="34"/>
      <c r="AC54" s="34"/>
      <c r="AD54" s="34"/>
      <c r="AE54" s="34"/>
    </row>
    <row r="55" spans="1:47" s="2" customFormat="1" ht="6.95" customHeight="1">
      <c r="A55" s="34"/>
      <c r="B55" s="35"/>
      <c r="C55" s="34"/>
      <c r="D55" s="34"/>
      <c r="E55" s="34"/>
      <c r="F55" s="34"/>
      <c r="G55" s="34"/>
      <c r="H55" s="34"/>
      <c r="I55" s="34"/>
      <c r="J55" s="34"/>
      <c r="K55" s="34"/>
      <c r="L55" s="96"/>
      <c r="S55" s="34"/>
      <c r="T55" s="34"/>
      <c r="U55" s="34"/>
      <c r="V55" s="34"/>
      <c r="W55" s="34"/>
      <c r="X55" s="34"/>
      <c r="Y55" s="34"/>
      <c r="Z55" s="34"/>
      <c r="AA55" s="34"/>
      <c r="AB55" s="34"/>
      <c r="AC55" s="34"/>
      <c r="AD55" s="34"/>
      <c r="AE55" s="34"/>
    </row>
    <row r="56" spans="1:47" s="2" customFormat="1" ht="12" customHeight="1">
      <c r="A56" s="34"/>
      <c r="B56" s="35"/>
      <c r="C56" s="29" t="s">
        <v>21</v>
      </c>
      <c r="D56" s="34"/>
      <c r="E56" s="34"/>
      <c r="F56" s="27" t="str">
        <f>F14</f>
        <v xml:space="preserve"> </v>
      </c>
      <c r="G56" s="34"/>
      <c r="H56" s="34"/>
      <c r="I56" s="29" t="s">
        <v>23</v>
      </c>
      <c r="J56" s="52" t="str">
        <f>IF(J14="","",J14)</f>
        <v>12. 8. 2020</v>
      </c>
      <c r="K56" s="34"/>
      <c r="L56" s="96"/>
      <c r="S56" s="34"/>
      <c r="T56" s="34"/>
      <c r="U56" s="34"/>
      <c r="V56" s="34"/>
      <c r="W56" s="34"/>
      <c r="X56" s="34"/>
      <c r="Y56" s="34"/>
      <c r="Z56" s="34"/>
      <c r="AA56" s="34"/>
      <c r="AB56" s="34"/>
      <c r="AC56" s="34"/>
      <c r="AD56" s="34"/>
      <c r="AE56" s="34"/>
    </row>
    <row r="57" spans="1:47" s="2" customFormat="1" ht="6.95" customHeight="1">
      <c r="A57" s="34"/>
      <c r="B57" s="35"/>
      <c r="C57" s="34"/>
      <c r="D57" s="34"/>
      <c r="E57" s="34"/>
      <c r="F57" s="34"/>
      <c r="G57" s="34"/>
      <c r="H57" s="34"/>
      <c r="I57" s="34"/>
      <c r="J57" s="34"/>
      <c r="K57" s="34"/>
      <c r="L57" s="96"/>
      <c r="S57" s="34"/>
      <c r="T57" s="34"/>
      <c r="U57" s="34"/>
      <c r="V57" s="34"/>
      <c r="W57" s="34"/>
      <c r="X57" s="34"/>
      <c r="Y57" s="34"/>
      <c r="Z57" s="34"/>
      <c r="AA57" s="34"/>
      <c r="AB57" s="34"/>
      <c r="AC57" s="34"/>
      <c r="AD57" s="34"/>
      <c r="AE57" s="34"/>
    </row>
    <row r="58" spans="1:47" s="2" customFormat="1" ht="25.7" customHeight="1">
      <c r="A58" s="34"/>
      <c r="B58" s="35"/>
      <c r="C58" s="29" t="s">
        <v>25</v>
      </c>
      <c r="D58" s="34"/>
      <c r="E58" s="34"/>
      <c r="F58" s="27" t="str">
        <f>E17</f>
        <v>VŠB - TU Ostrava - Poruba</v>
      </c>
      <c r="G58" s="34"/>
      <c r="H58" s="34"/>
      <c r="I58" s="29" t="s">
        <v>31</v>
      </c>
      <c r="J58" s="32" t="str">
        <f>E23</f>
        <v>idea ateliér spol. s r.o.</v>
      </c>
      <c r="K58" s="34"/>
      <c r="L58" s="96"/>
      <c r="S58" s="34"/>
      <c r="T58" s="34"/>
      <c r="U58" s="34"/>
      <c r="V58" s="34"/>
      <c r="W58" s="34"/>
      <c r="X58" s="34"/>
      <c r="Y58" s="34"/>
      <c r="Z58" s="34"/>
      <c r="AA58" s="34"/>
      <c r="AB58" s="34"/>
      <c r="AC58" s="34"/>
      <c r="AD58" s="34"/>
      <c r="AE58" s="34"/>
    </row>
    <row r="59" spans="1:47" s="2" customFormat="1" ht="15.2" customHeight="1">
      <c r="A59" s="34"/>
      <c r="B59" s="35"/>
      <c r="C59" s="29" t="s">
        <v>29</v>
      </c>
      <c r="D59" s="34"/>
      <c r="E59" s="34"/>
      <c r="F59" s="27" t="str">
        <f>IF(E20="","",E20)</f>
        <v>Vyplň údaj</v>
      </c>
      <c r="G59" s="34"/>
      <c r="H59" s="34"/>
      <c r="I59" s="29" t="s">
        <v>34</v>
      </c>
      <c r="J59" s="32" t="str">
        <f>E26</f>
        <v>Kolková</v>
      </c>
      <c r="K59" s="34"/>
      <c r="L59" s="96"/>
      <c r="S59" s="34"/>
      <c r="T59" s="34"/>
      <c r="U59" s="34"/>
      <c r="V59" s="34"/>
      <c r="W59" s="34"/>
      <c r="X59" s="34"/>
      <c r="Y59" s="34"/>
      <c r="Z59" s="34"/>
      <c r="AA59" s="34"/>
      <c r="AB59" s="34"/>
      <c r="AC59" s="34"/>
      <c r="AD59" s="34"/>
      <c r="AE59" s="34"/>
    </row>
    <row r="60" spans="1:47" s="2" customFormat="1" ht="10.35" customHeight="1">
      <c r="A60" s="34"/>
      <c r="B60" s="35"/>
      <c r="C60" s="34"/>
      <c r="D60" s="34"/>
      <c r="E60" s="34"/>
      <c r="F60" s="34"/>
      <c r="G60" s="34"/>
      <c r="H60" s="34"/>
      <c r="I60" s="34"/>
      <c r="J60" s="34"/>
      <c r="K60" s="34"/>
      <c r="L60" s="96"/>
      <c r="S60" s="34"/>
      <c r="T60" s="34"/>
      <c r="U60" s="34"/>
      <c r="V60" s="34"/>
      <c r="W60" s="34"/>
      <c r="X60" s="34"/>
      <c r="Y60" s="34"/>
      <c r="Z60" s="34"/>
      <c r="AA60" s="34"/>
      <c r="AB60" s="34"/>
      <c r="AC60" s="34"/>
      <c r="AD60" s="34"/>
      <c r="AE60" s="34"/>
    </row>
    <row r="61" spans="1:47" s="2" customFormat="1" ht="29.25" customHeight="1">
      <c r="A61" s="34"/>
      <c r="B61" s="35"/>
      <c r="C61" s="110" t="s">
        <v>97</v>
      </c>
      <c r="D61" s="104"/>
      <c r="E61" s="104"/>
      <c r="F61" s="104"/>
      <c r="G61" s="104"/>
      <c r="H61" s="104"/>
      <c r="I61" s="104"/>
      <c r="J61" s="111" t="s">
        <v>98</v>
      </c>
      <c r="K61" s="104"/>
      <c r="L61" s="96"/>
      <c r="S61" s="34"/>
      <c r="T61" s="34"/>
      <c r="U61" s="34"/>
      <c r="V61" s="34"/>
      <c r="W61" s="34"/>
      <c r="X61" s="34"/>
      <c r="Y61" s="34"/>
      <c r="Z61" s="34"/>
      <c r="AA61" s="34"/>
      <c r="AB61" s="34"/>
      <c r="AC61" s="34"/>
      <c r="AD61" s="34"/>
      <c r="AE61" s="34"/>
    </row>
    <row r="62" spans="1:47" s="2" customFormat="1" ht="10.35" customHeight="1">
      <c r="A62" s="34"/>
      <c r="B62" s="35"/>
      <c r="C62" s="34"/>
      <c r="D62" s="34"/>
      <c r="E62" s="34"/>
      <c r="F62" s="34"/>
      <c r="G62" s="34"/>
      <c r="H62" s="34"/>
      <c r="I62" s="34"/>
      <c r="J62" s="34"/>
      <c r="K62" s="34"/>
      <c r="L62" s="96"/>
      <c r="S62" s="34"/>
      <c r="T62" s="34"/>
      <c r="U62" s="34"/>
      <c r="V62" s="34"/>
      <c r="W62" s="34"/>
      <c r="X62" s="34"/>
      <c r="Y62" s="34"/>
      <c r="Z62" s="34"/>
      <c r="AA62" s="34"/>
      <c r="AB62" s="34"/>
      <c r="AC62" s="34"/>
      <c r="AD62" s="34"/>
      <c r="AE62" s="34"/>
    </row>
    <row r="63" spans="1:47" s="2" customFormat="1" ht="22.9" customHeight="1">
      <c r="A63" s="34"/>
      <c r="B63" s="35"/>
      <c r="C63" s="112" t="s">
        <v>70</v>
      </c>
      <c r="D63" s="34"/>
      <c r="E63" s="34"/>
      <c r="F63" s="34"/>
      <c r="G63" s="34"/>
      <c r="H63" s="34"/>
      <c r="I63" s="34"/>
      <c r="J63" s="68">
        <f>J101</f>
        <v>0</v>
      </c>
      <c r="K63" s="34"/>
      <c r="L63" s="96"/>
      <c r="S63" s="34"/>
      <c r="T63" s="34"/>
      <c r="U63" s="34"/>
      <c r="V63" s="34"/>
      <c r="W63" s="34"/>
      <c r="X63" s="34"/>
      <c r="Y63" s="34"/>
      <c r="Z63" s="34"/>
      <c r="AA63" s="34"/>
      <c r="AB63" s="34"/>
      <c r="AC63" s="34"/>
      <c r="AD63" s="34"/>
      <c r="AE63" s="34"/>
      <c r="AU63" s="19" t="s">
        <v>99</v>
      </c>
    </row>
    <row r="64" spans="1:47" s="9" customFormat="1" ht="24.95" customHeight="1">
      <c r="B64" s="113"/>
      <c r="D64" s="114" t="s">
        <v>100</v>
      </c>
      <c r="E64" s="115"/>
      <c r="F64" s="115"/>
      <c r="G64" s="115"/>
      <c r="H64" s="115"/>
      <c r="I64" s="115"/>
      <c r="J64" s="116">
        <f>J102</f>
        <v>0</v>
      </c>
      <c r="L64" s="113"/>
    </row>
    <row r="65" spans="1:31" s="10" customFormat="1" ht="19.899999999999999" customHeight="1">
      <c r="B65" s="117"/>
      <c r="D65" s="118" t="s">
        <v>101</v>
      </c>
      <c r="E65" s="119"/>
      <c r="F65" s="119"/>
      <c r="G65" s="119"/>
      <c r="H65" s="119"/>
      <c r="I65" s="119"/>
      <c r="J65" s="120">
        <f>J103</f>
        <v>0</v>
      </c>
      <c r="L65" s="117"/>
    </row>
    <row r="66" spans="1:31" s="10" customFormat="1" ht="19.899999999999999" customHeight="1">
      <c r="B66" s="117"/>
      <c r="D66" s="118" t="s">
        <v>102</v>
      </c>
      <c r="E66" s="119"/>
      <c r="F66" s="119"/>
      <c r="G66" s="119"/>
      <c r="H66" s="119"/>
      <c r="I66" s="119"/>
      <c r="J66" s="120">
        <f>J118</f>
        <v>0</v>
      </c>
      <c r="L66" s="117"/>
    </row>
    <row r="67" spans="1:31" s="10" customFormat="1" ht="19.899999999999999" customHeight="1">
      <c r="B67" s="117"/>
      <c r="D67" s="118" t="s">
        <v>103</v>
      </c>
      <c r="E67" s="119"/>
      <c r="F67" s="119"/>
      <c r="G67" s="119"/>
      <c r="H67" s="119"/>
      <c r="I67" s="119"/>
      <c r="J67" s="120">
        <f>J171</f>
        <v>0</v>
      </c>
      <c r="L67" s="117"/>
    </row>
    <row r="68" spans="1:31" s="10" customFormat="1" ht="19.899999999999999" customHeight="1">
      <c r="B68" s="117"/>
      <c r="D68" s="118" t="s">
        <v>104</v>
      </c>
      <c r="E68" s="119"/>
      <c r="F68" s="119"/>
      <c r="G68" s="119"/>
      <c r="H68" s="119"/>
      <c r="I68" s="119"/>
      <c r="J68" s="120">
        <f>J182</f>
        <v>0</v>
      </c>
      <c r="L68" s="117"/>
    </row>
    <row r="69" spans="1:31" s="9" customFormat="1" ht="24.95" customHeight="1">
      <c r="B69" s="113"/>
      <c r="D69" s="114" t="s">
        <v>105</v>
      </c>
      <c r="E69" s="115"/>
      <c r="F69" s="115"/>
      <c r="G69" s="115"/>
      <c r="H69" s="115"/>
      <c r="I69" s="115"/>
      <c r="J69" s="116">
        <f>J185</f>
        <v>0</v>
      </c>
      <c r="L69" s="113"/>
    </row>
    <row r="70" spans="1:31" s="10" customFormat="1" ht="19.899999999999999" customHeight="1">
      <c r="B70" s="117"/>
      <c r="D70" s="118" t="s">
        <v>106</v>
      </c>
      <c r="E70" s="119"/>
      <c r="F70" s="119"/>
      <c r="G70" s="119"/>
      <c r="H70" s="119"/>
      <c r="I70" s="119"/>
      <c r="J70" s="120">
        <f>J186</f>
        <v>0</v>
      </c>
      <c r="L70" s="117"/>
    </row>
    <row r="71" spans="1:31" s="10" customFormat="1" ht="19.899999999999999" customHeight="1">
      <c r="B71" s="117"/>
      <c r="D71" s="118" t="s">
        <v>107</v>
      </c>
      <c r="E71" s="119"/>
      <c r="F71" s="119"/>
      <c r="G71" s="119"/>
      <c r="H71" s="119"/>
      <c r="I71" s="119"/>
      <c r="J71" s="120">
        <f>J188</f>
        <v>0</v>
      </c>
      <c r="L71" s="117"/>
    </row>
    <row r="72" spans="1:31" s="10" customFormat="1" ht="19.899999999999999" customHeight="1">
      <c r="B72" s="117"/>
      <c r="D72" s="118" t="s">
        <v>108</v>
      </c>
      <c r="E72" s="119"/>
      <c r="F72" s="119"/>
      <c r="G72" s="119"/>
      <c r="H72" s="119"/>
      <c r="I72" s="119"/>
      <c r="J72" s="120">
        <f>J190</f>
        <v>0</v>
      </c>
      <c r="L72" s="117"/>
    </row>
    <row r="73" spans="1:31" s="10" customFormat="1" ht="19.899999999999999" customHeight="1">
      <c r="B73" s="117"/>
      <c r="D73" s="118" t="s">
        <v>109</v>
      </c>
      <c r="E73" s="119"/>
      <c r="F73" s="119"/>
      <c r="G73" s="119"/>
      <c r="H73" s="119"/>
      <c r="I73" s="119"/>
      <c r="J73" s="120">
        <f>J196</f>
        <v>0</v>
      </c>
      <c r="L73" s="117"/>
    </row>
    <row r="74" spans="1:31" s="10" customFormat="1" ht="19.899999999999999" customHeight="1">
      <c r="B74" s="117"/>
      <c r="D74" s="118" t="s">
        <v>110</v>
      </c>
      <c r="E74" s="119"/>
      <c r="F74" s="119"/>
      <c r="G74" s="119"/>
      <c r="H74" s="119"/>
      <c r="I74" s="119"/>
      <c r="J74" s="120">
        <f>J209</f>
        <v>0</v>
      </c>
      <c r="L74" s="117"/>
    </row>
    <row r="75" spans="1:31" s="10" customFormat="1" ht="19.899999999999999" customHeight="1">
      <c r="B75" s="117"/>
      <c r="D75" s="118" t="s">
        <v>111</v>
      </c>
      <c r="E75" s="119"/>
      <c r="F75" s="119"/>
      <c r="G75" s="119"/>
      <c r="H75" s="119"/>
      <c r="I75" s="119"/>
      <c r="J75" s="120">
        <f>J218</f>
        <v>0</v>
      </c>
      <c r="L75" s="117"/>
    </row>
    <row r="76" spans="1:31" s="10" customFormat="1" ht="19.899999999999999" customHeight="1">
      <c r="B76" s="117"/>
      <c r="D76" s="118" t="s">
        <v>112</v>
      </c>
      <c r="E76" s="119"/>
      <c r="F76" s="119"/>
      <c r="G76" s="119"/>
      <c r="H76" s="119"/>
      <c r="I76" s="119"/>
      <c r="J76" s="120">
        <f>J251</f>
        <v>0</v>
      </c>
      <c r="L76" s="117"/>
    </row>
    <row r="77" spans="1:31" s="9" customFormat="1" ht="24.95" customHeight="1">
      <c r="B77" s="113"/>
      <c r="D77" s="114" t="s">
        <v>113</v>
      </c>
      <c r="E77" s="115"/>
      <c r="F77" s="115"/>
      <c r="G77" s="115"/>
      <c r="H77" s="115"/>
      <c r="I77" s="115"/>
      <c r="J77" s="116">
        <f>J298</f>
        <v>0</v>
      </c>
      <c r="L77" s="113"/>
    </row>
    <row r="78" spans="1:31" s="10" customFormat="1" ht="19.899999999999999" customHeight="1">
      <c r="B78" s="117"/>
      <c r="D78" s="118" t="s">
        <v>114</v>
      </c>
      <c r="E78" s="119"/>
      <c r="F78" s="119"/>
      <c r="G78" s="119"/>
      <c r="H78" s="119"/>
      <c r="I78" s="119"/>
      <c r="J78" s="120">
        <f>J299</f>
        <v>0</v>
      </c>
      <c r="L78" s="117"/>
    </row>
    <row r="79" spans="1:31" s="9" customFormat="1" ht="24.95" customHeight="1">
      <c r="B79" s="113"/>
      <c r="D79" s="114" t="s">
        <v>115</v>
      </c>
      <c r="E79" s="115"/>
      <c r="F79" s="115"/>
      <c r="G79" s="115"/>
      <c r="H79" s="115"/>
      <c r="I79" s="115"/>
      <c r="J79" s="116">
        <f>J305</f>
        <v>0</v>
      </c>
      <c r="L79" s="113"/>
    </row>
    <row r="80" spans="1:31" s="2" customFormat="1" ht="21.75" customHeight="1">
      <c r="A80" s="34"/>
      <c r="B80" s="35"/>
      <c r="C80" s="34"/>
      <c r="D80" s="34"/>
      <c r="E80" s="34"/>
      <c r="F80" s="34"/>
      <c r="G80" s="34"/>
      <c r="H80" s="34"/>
      <c r="I80" s="34"/>
      <c r="J80" s="34"/>
      <c r="K80" s="34"/>
      <c r="L80" s="96"/>
      <c r="S80" s="34"/>
      <c r="T80" s="34"/>
      <c r="U80" s="34"/>
      <c r="V80" s="34"/>
      <c r="W80" s="34"/>
      <c r="X80" s="34"/>
      <c r="Y80" s="34"/>
      <c r="Z80" s="34"/>
      <c r="AA80" s="34"/>
      <c r="AB80" s="34"/>
      <c r="AC80" s="34"/>
      <c r="AD80" s="34"/>
      <c r="AE80" s="34"/>
    </row>
    <row r="81" spans="1:31" s="2" customFormat="1" ht="6.95" customHeight="1">
      <c r="A81" s="34"/>
      <c r="B81" s="44"/>
      <c r="C81" s="45"/>
      <c r="D81" s="45"/>
      <c r="E81" s="45"/>
      <c r="F81" s="45"/>
      <c r="G81" s="45"/>
      <c r="H81" s="45"/>
      <c r="I81" s="45"/>
      <c r="J81" s="45"/>
      <c r="K81" s="45"/>
      <c r="L81" s="96"/>
      <c r="S81" s="34"/>
      <c r="T81" s="34"/>
      <c r="U81" s="34"/>
      <c r="V81" s="34"/>
      <c r="W81" s="34"/>
      <c r="X81" s="34"/>
      <c r="Y81" s="34"/>
      <c r="Z81" s="34"/>
      <c r="AA81" s="34"/>
      <c r="AB81" s="34"/>
      <c r="AC81" s="34"/>
      <c r="AD81" s="34"/>
      <c r="AE81" s="34"/>
    </row>
    <row r="85" spans="1:31" s="2" customFormat="1" ht="6.95" customHeight="1">
      <c r="A85" s="34"/>
      <c r="B85" s="46"/>
      <c r="C85" s="47"/>
      <c r="D85" s="47"/>
      <c r="E85" s="47"/>
      <c r="F85" s="47"/>
      <c r="G85" s="47"/>
      <c r="H85" s="47"/>
      <c r="I85" s="47"/>
      <c r="J85" s="47"/>
      <c r="K85" s="47"/>
      <c r="L85" s="96"/>
      <c r="S85" s="34"/>
      <c r="T85" s="34"/>
      <c r="U85" s="34"/>
      <c r="V85" s="34"/>
      <c r="W85" s="34"/>
      <c r="X85" s="34"/>
      <c r="Y85" s="34"/>
      <c r="Z85" s="34"/>
      <c r="AA85" s="34"/>
      <c r="AB85" s="34"/>
      <c r="AC85" s="34"/>
      <c r="AD85" s="34"/>
      <c r="AE85" s="34"/>
    </row>
    <row r="86" spans="1:31" s="2" customFormat="1" ht="24.95" customHeight="1">
      <c r="A86" s="34"/>
      <c r="B86" s="35"/>
      <c r="C86" s="23" t="s">
        <v>116</v>
      </c>
      <c r="D86" s="34"/>
      <c r="E86" s="34"/>
      <c r="F86" s="34"/>
      <c r="G86" s="34"/>
      <c r="H86" s="34"/>
      <c r="I86" s="34"/>
      <c r="J86" s="34"/>
      <c r="K86" s="34"/>
      <c r="L86" s="96"/>
      <c r="S86" s="34"/>
      <c r="T86" s="34"/>
      <c r="U86" s="34"/>
      <c r="V86" s="34"/>
      <c r="W86" s="34"/>
      <c r="X86" s="34"/>
      <c r="Y86" s="34"/>
      <c r="Z86" s="34"/>
      <c r="AA86" s="34"/>
      <c r="AB86" s="34"/>
      <c r="AC86" s="34"/>
      <c r="AD86" s="34"/>
      <c r="AE86" s="34"/>
    </row>
    <row r="87" spans="1:31" s="2" customFormat="1" ht="6.95" customHeight="1">
      <c r="A87" s="34"/>
      <c r="B87" s="35"/>
      <c r="C87" s="34"/>
      <c r="D87" s="34"/>
      <c r="E87" s="34"/>
      <c r="F87" s="34"/>
      <c r="G87" s="34"/>
      <c r="H87" s="34"/>
      <c r="I87" s="34"/>
      <c r="J87" s="34"/>
      <c r="K87" s="34"/>
      <c r="L87" s="96"/>
      <c r="S87" s="34"/>
      <c r="T87" s="34"/>
      <c r="U87" s="34"/>
      <c r="V87" s="34"/>
      <c r="W87" s="34"/>
      <c r="X87" s="34"/>
      <c r="Y87" s="34"/>
      <c r="Z87" s="34"/>
      <c r="AA87" s="34"/>
      <c r="AB87" s="34"/>
      <c r="AC87" s="34"/>
      <c r="AD87" s="34"/>
      <c r="AE87" s="34"/>
    </row>
    <row r="88" spans="1:31" s="2" customFormat="1" ht="12" customHeight="1">
      <c r="A88" s="34"/>
      <c r="B88" s="35"/>
      <c r="C88" s="29" t="s">
        <v>17</v>
      </c>
      <c r="D88" s="34"/>
      <c r="E88" s="34"/>
      <c r="F88" s="34"/>
      <c r="G88" s="34"/>
      <c r="H88" s="34"/>
      <c r="I88" s="34"/>
      <c r="J88" s="34"/>
      <c r="K88" s="34"/>
      <c r="L88" s="96"/>
      <c r="S88" s="34"/>
      <c r="T88" s="34"/>
      <c r="U88" s="34"/>
      <c r="V88" s="34"/>
      <c r="W88" s="34"/>
      <c r="X88" s="34"/>
      <c r="Y88" s="34"/>
      <c r="Z88" s="34"/>
      <c r="AA88" s="34"/>
      <c r="AB88" s="34"/>
      <c r="AC88" s="34"/>
      <c r="AD88" s="34"/>
      <c r="AE88" s="34"/>
    </row>
    <row r="89" spans="1:31" s="2" customFormat="1" ht="16.5" customHeight="1">
      <c r="A89" s="34"/>
      <c r="B89" s="35"/>
      <c r="C89" s="34"/>
      <c r="D89" s="34"/>
      <c r="E89" s="335" t="str">
        <f>E7</f>
        <v>Rekonstrukce nákladního výtahu v budově nové knihovny</v>
      </c>
      <c r="F89" s="336"/>
      <c r="G89" s="336"/>
      <c r="H89" s="336"/>
      <c r="I89" s="34"/>
      <c r="J89" s="34"/>
      <c r="K89" s="34"/>
      <c r="L89" s="96"/>
      <c r="S89" s="34"/>
      <c r="T89" s="34"/>
      <c r="U89" s="34"/>
      <c r="V89" s="34"/>
      <c r="W89" s="34"/>
      <c r="X89" s="34"/>
      <c r="Y89" s="34"/>
      <c r="Z89" s="34"/>
      <c r="AA89" s="34"/>
      <c r="AB89" s="34"/>
      <c r="AC89" s="34"/>
      <c r="AD89" s="34"/>
      <c r="AE89" s="34"/>
    </row>
    <row r="90" spans="1:31" s="1" customFormat="1" ht="12" customHeight="1">
      <c r="B90" s="22"/>
      <c r="C90" s="29" t="s">
        <v>92</v>
      </c>
      <c r="L90" s="22"/>
    </row>
    <row r="91" spans="1:31" s="2" customFormat="1" ht="16.5" customHeight="1">
      <c r="A91" s="34"/>
      <c r="B91" s="35"/>
      <c r="C91" s="34"/>
      <c r="D91" s="34"/>
      <c r="E91" s="335" t="s">
        <v>93</v>
      </c>
      <c r="F91" s="337"/>
      <c r="G91" s="337"/>
      <c r="H91" s="337"/>
      <c r="I91" s="34"/>
      <c r="J91" s="34"/>
      <c r="K91" s="34"/>
      <c r="L91" s="96"/>
      <c r="S91" s="34"/>
      <c r="T91" s="34"/>
      <c r="U91" s="34"/>
      <c r="V91" s="34"/>
      <c r="W91" s="34"/>
      <c r="X91" s="34"/>
      <c r="Y91" s="34"/>
      <c r="Z91" s="34"/>
      <c r="AA91" s="34"/>
      <c r="AB91" s="34"/>
      <c r="AC91" s="34"/>
      <c r="AD91" s="34"/>
      <c r="AE91" s="34"/>
    </row>
    <row r="92" spans="1:31" s="2" customFormat="1" ht="12" customHeight="1">
      <c r="A92" s="34"/>
      <c r="B92" s="35"/>
      <c r="C92" s="29" t="s">
        <v>94</v>
      </c>
      <c r="D92" s="34"/>
      <c r="E92" s="34"/>
      <c r="F92" s="34"/>
      <c r="G92" s="34"/>
      <c r="H92" s="34"/>
      <c r="I92" s="34"/>
      <c r="J92" s="34"/>
      <c r="K92" s="34"/>
      <c r="L92" s="96"/>
      <c r="S92" s="34"/>
      <c r="T92" s="34"/>
      <c r="U92" s="34"/>
      <c r="V92" s="34"/>
      <c r="W92" s="34"/>
      <c r="X92" s="34"/>
      <c r="Y92" s="34"/>
      <c r="Z92" s="34"/>
      <c r="AA92" s="34"/>
      <c r="AB92" s="34"/>
      <c r="AC92" s="34"/>
      <c r="AD92" s="34"/>
      <c r="AE92" s="34"/>
    </row>
    <row r="93" spans="1:31" s="2" customFormat="1" ht="16.5" customHeight="1">
      <c r="A93" s="34"/>
      <c r="B93" s="35"/>
      <c r="C93" s="34"/>
      <c r="D93" s="34"/>
      <c r="E93" s="293" t="str">
        <f>E11</f>
        <v>1.1 - Soupis prací - Stavební a konstrukční část</v>
      </c>
      <c r="F93" s="337"/>
      <c r="G93" s="337"/>
      <c r="H93" s="337"/>
      <c r="I93" s="34"/>
      <c r="J93" s="34"/>
      <c r="K93" s="34"/>
      <c r="L93" s="96"/>
      <c r="S93" s="34"/>
      <c r="T93" s="34"/>
      <c r="U93" s="34"/>
      <c r="V93" s="34"/>
      <c r="W93" s="34"/>
      <c r="X93" s="34"/>
      <c r="Y93" s="34"/>
      <c r="Z93" s="34"/>
      <c r="AA93" s="34"/>
      <c r="AB93" s="34"/>
      <c r="AC93" s="34"/>
      <c r="AD93" s="34"/>
      <c r="AE93" s="34"/>
    </row>
    <row r="94" spans="1:31" s="2" customFormat="1" ht="6.95" customHeight="1">
      <c r="A94" s="34"/>
      <c r="B94" s="35"/>
      <c r="C94" s="34"/>
      <c r="D94" s="34"/>
      <c r="E94" s="34"/>
      <c r="F94" s="34"/>
      <c r="G94" s="34"/>
      <c r="H94" s="34"/>
      <c r="I94" s="34"/>
      <c r="J94" s="34"/>
      <c r="K94" s="34"/>
      <c r="L94" s="96"/>
      <c r="S94" s="34"/>
      <c r="T94" s="34"/>
      <c r="U94" s="34"/>
      <c r="V94" s="34"/>
      <c r="W94" s="34"/>
      <c r="X94" s="34"/>
      <c r="Y94" s="34"/>
      <c r="Z94" s="34"/>
      <c r="AA94" s="34"/>
      <c r="AB94" s="34"/>
      <c r="AC94" s="34"/>
      <c r="AD94" s="34"/>
      <c r="AE94" s="34"/>
    </row>
    <row r="95" spans="1:31" s="2" customFormat="1" ht="12" customHeight="1">
      <c r="A95" s="34"/>
      <c r="B95" s="35"/>
      <c r="C95" s="29" t="s">
        <v>21</v>
      </c>
      <c r="D95" s="34"/>
      <c r="E95" s="34"/>
      <c r="F95" s="27" t="str">
        <f>F14</f>
        <v xml:space="preserve"> </v>
      </c>
      <c r="G95" s="34"/>
      <c r="H95" s="34"/>
      <c r="I95" s="29" t="s">
        <v>23</v>
      </c>
      <c r="J95" s="52" t="str">
        <f>IF(J14="","",J14)</f>
        <v>12. 8. 2020</v>
      </c>
      <c r="K95" s="34"/>
      <c r="L95" s="96"/>
      <c r="S95" s="34"/>
      <c r="T95" s="34"/>
      <c r="U95" s="34"/>
      <c r="V95" s="34"/>
      <c r="W95" s="34"/>
      <c r="X95" s="34"/>
      <c r="Y95" s="34"/>
      <c r="Z95" s="34"/>
      <c r="AA95" s="34"/>
      <c r="AB95" s="34"/>
      <c r="AC95" s="34"/>
      <c r="AD95" s="34"/>
      <c r="AE95" s="34"/>
    </row>
    <row r="96" spans="1:31" s="2" customFormat="1" ht="6.95" customHeight="1">
      <c r="A96" s="34"/>
      <c r="B96" s="35"/>
      <c r="C96" s="34"/>
      <c r="D96" s="34"/>
      <c r="E96" s="34"/>
      <c r="F96" s="34"/>
      <c r="G96" s="34"/>
      <c r="H96" s="34"/>
      <c r="I96" s="34"/>
      <c r="J96" s="34"/>
      <c r="K96" s="34"/>
      <c r="L96" s="96"/>
      <c r="S96" s="34"/>
      <c r="T96" s="34"/>
      <c r="U96" s="34"/>
      <c r="V96" s="34"/>
      <c r="W96" s="34"/>
      <c r="X96" s="34"/>
      <c r="Y96" s="34"/>
      <c r="Z96" s="34"/>
      <c r="AA96" s="34"/>
      <c r="AB96" s="34"/>
      <c r="AC96" s="34"/>
      <c r="AD96" s="34"/>
      <c r="AE96" s="34"/>
    </row>
    <row r="97" spans="1:65" s="2" customFormat="1" ht="25.7" customHeight="1">
      <c r="A97" s="34"/>
      <c r="B97" s="35"/>
      <c r="C97" s="29" t="s">
        <v>25</v>
      </c>
      <c r="D97" s="34"/>
      <c r="E97" s="34"/>
      <c r="F97" s="27" t="str">
        <f>E17</f>
        <v>VŠB - TU Ostrava - Poruba</v>
      </c>
      <c r="G97" s="34"/>
      <c r="H97" s="34"/>
      <c r="I97" s="29" t="s">
        <v>31</v>
      </c>
      <c r="J97" s="32" t="str">
        <f>E23</f>
        <v>idea ateliér spol. s r.o.</v>
      </c>
      <c r="K97" s="34"/>
      <c r="L97" s="96"/>
      <c r="S97" s="34"/>
      <c r="T97" s="34"/>
      <c r="U97" s="34"/>
      <c r="V97" s="34"/>
      <c r="W97" s="34"/>
      <c r="X97" s="34"/>
      <c r="Y97" s="34"/>
      <c r="Z97" s="34"/>
      <c r="AA97" s="34"/>
      <c r="AB97" s="34"/>
      <c r="AC97" s="34"/>
      <c r="AD97" s="34"/>
      <c r="AE97" s="34"/>
    </row>
    <row r="98" spans="1:65" s="2" customFormat="1" ht="15.2" customHeight="1">
      <c r="A98" s="34"/>
      <c r="B98" s="35"/>
      <c r="C98" s="29" t="s">
        <v>29</v>
      </c>
      <c r="D98" s="34"/>
      <c r="E98" s="34"/>
      <c r="F98" s="27" t="str">
        <f>IF(E20="","",E20)</f>
        <v>Vyplň údaj</v>
      </c>
      <c r="G98" s="34"/>
      <c r="H98" s="34"/>
      <c r="I98" s="29" t="s">
        <v>34</v>
      </c>
      <c r="J98" s="32" t="str">
        <f>E26</f>
        <v>Kolková</v>
      </c>
      <c r="K98" s="34"/>
      <c r="L98" s="96"/>
      <c r="S98" s="34"/>
      <c r="T98" s="34"/>
      <c r="U98" s="34"/>
      <c r="V98" s="34"/>
      <c r="W98" s="34"/>
      <c r="X98" s="34"/>
      <c r="Y98" s="34"/>
      <c r="Z98" s="34"/>
      <c r="AA98" s="34"/>
      <c r="AB98" s="34"/>
      <c r="AC98" s="34"/>
      <c r="AD98" s="34"/>
      <c r="AE98" s="34"/>
    </row>
    <row r="99" spans="1:65" s="2" customFormat="1" ht="10.35" customHeight="1">
      <c r="A99" s="34"/>
      <c r="B99" s="35"/>
      <c r="C99" s="34"/>
      <c r="D99" s="34"/>
      <c r="E99" s="34"/>
      <c r="F99" s="34"/>
      <c r="G99" s="34"/>
      <c r="H99" s="34"/>
      <c r="I99" s="34"/>
      <c r="J99" s="34"/>
      <c r="K99" s="34"/>
      <c r="L99" s="96"/>
      <c r="S99" s="34"/>
      <c r="T99" s="34"/>
      <c r="U99" s="34"/>
      <c r="V99" s="34"/>
      <c r="W99" s="34"/>
      <c r="X99" s="34"/>
      <c r="Y99" s="34"/>
      <c r="Z99" s="34"/>
      <c r="AA99" s="34"/>
      <c r="AB99" s="34"/>
      <c r="AC99" s="34"/>
      <c r="AD99" s="34"/>
      <c r="AE99" s="34"/>
    </row>
    <row r="100" spans="1:65" s="11" customFormat="1" ht="29.25" customHeight="1">
      <c r="A100" s="121"/>
      <c r="B100" s="122"/>
      <c r="C100" s="123" t="s">
        <v>117</v>
      </c>
      <c r="D100" s="124" t="s">
        <v>57</v>
      </c>
      <c r="E100" s="124" t="s">
        <v>53</v>
      </c>
      <c r="F100" s="124" t="s">
        <v>54</v>
      </c>
      <c r="G100" s="124" t="s">
        <v>118</v>
      </c>
      <c r="H100" s="124" t="s">
        <v>119</v>
      </c>
      <c r="I100" s="124" t="s">
        <v>120</v>
      </c>
      <c r="J100" s="124" t="s">
        <v>98</v>
      </c>
      <c r="K100" s="125" t="s">
        <v>121</v>
      </c>
      <c r="L100" s="126"/>
      <c r="M100" s="59" t="s">
        <v>3</v>
      </c>
      <c r="N100" s="60" t="s">
        <v>42</v>
      </c>
      <c r="O100" s="60" t="s">
        <v>122</v>
      </c>
      <c r="P100" s="60" t="s">
        <v>123</v>
      </c>
      <c r="Q100" s="60" t="s">
        <v>124</v>
      </c>
      <c r="R100" s="60" t="s">
        <v>125</v>
      </c>
      <c r="S100" s="60" t="s">
        <v>126</v>
      </c>
      <c r="T100" s="61" t="s">
        <v>127</v>
      </c>
      <c r="U100" s="121"/>
      <c r="V100" s="121"/>
      <c r="W100" s="121"/>
      <c r="X100" s="121"/>
      <c r="Y100" s="121"/>
      <c r="Z100" s="121"/>
      <c r="AA100" s="121"/>
      <c r="AB100" s="121"/>
      <c r="AC100" s="121"/>
      <c r="AD100" s="121"/>
      <c r="AE100" s="121"/>
    </row>
    <row r="101" spans="1:65" s="2" customFormat="1" ht="22.9" customHeight="1">
      <c r="A101" s="34"/>
      <c r="B101" s="35"/>
      <c r="C101" s="66" t="s">
        <v>128</v>
      </c>
      <c r="D101" s="34"/>
      <c r="E101" s="34"/>
      <c r="F101" s="34"/>
      <c r="G101" s="34"/>
      <c r="H101" s="34"/>
      <c r="I101" s="34"/>
      <c r="J101" s="127">
        <f>BK101</f>
        <v>0</v>
      </c>
      <c r="K101" s="34"/>
      <c r="L101" s="35"/>
      <c r="M101" s="62"/>
      <c r="N101" s="53"/>
      <c r="O101" s="63"/>
      <c r="P101" s="128">
        <f>P102+P185+P298+P305</f>
        <v>0</v>
      </c>
      <c r="Q101" s="63"/>
      <c r="R101" s="128">
        <f>R102+R185+R298+R305</f>
        <v>5.9964691300000013</v>
      </c>
      <c r="S101" s="63"/>
      <c r="T101" s="129">
        <f>T102+T185+T298+T305</f>
        <v>6.0875091199999991</v>
      </c>
      <c r="U101" s="34"/>
      <c r="V101" s="34"/>
      <c r="W101" s="34"/>
      <c r="X101" s="34"/>
      <c r="Y101" s="34"/>
      <c r="Z101" s="34"/>
      <c r="AA101" s="34"/>
      <c r="AB101" s="34"/>
      <c r="AC101" s="34"/>
      <c r="AD101" s="34"/>
      <c r="AE101" s="34"/>
      <c r="AT101" s="19" t="s">
        <v>71</v>
      </c>
      <c r="AU101" s="19" t="s">
        <v>99</v>
      </c>
      <c r="BK101" s="130">
        <f>BK102+BK185+BK298+BK305</f>
        <v>0</v>
      </c>
    </row>
    <row r="102" spans="1:65" s="12" customFormat="1" ht="25.9" customHeight="1">
      <c r="B102" s="131"/>
      <c r="D102" s="132" t="s">
        <v>71</v>
      </c>
      <c r="E102" s="133" t="s">
        <v>129</v>
      </c>
      <c r="F102" s="133" t="s">
        <v>130</v>
      </c>
      <c r="I102" s="134"/>
      <c r="J102" s="135">
        <f>BK102</f>
        <v>0</v>
      </c>
      <c r="L102" s="131"/>
      <c r="M102" s="136"/>
      <c r="N102" s="137"/>
      <c r="O102" s="137"/>
      <c r="P102" s="138">
        <f>P103+P118+P171+P182</f>
        <v>0</v>
      </c>
      <c r="Q102" s="137"/>
      <c r="R102" s="138">
        <f>R103+R118+R171+R182</f>
        <v>4.2595392000000007</v>
      </c>
      <c r="S102" s="137"/>
      <c r="T102" s="139">
        <f>T103+T118+T171+T182</f>
        <v>5.8981759999999994</v>
      </c>
      <c r="AR102" s="132" t="s">
        <v>76</v>
      </c>
      <c r="AT102" s="140" t="s">
        <v>71</v>
      </c>
      <c r="AU102" s="140" t="s">
        <v>72</v>
      </c>
      <c r="AY102" s="132" t="s">
        <v>131</v>
      </c>
      <c r="BK102" s="141">
        <f>BK103+BK118+BK171+BK182</f>
        <v>0</v>
      </c>
    </row>
    <row r="103" spans="1:65" s="12" customFormat="1" ht="22.9" customHeight="1">
      <c r="B103" s="131"/>
      <c r="D103" s="132" t="s">
        <v>71</v>
      </c>
      <c r="E103" s="142" t="s">
        <v>132</v>
      </c>
      <c r="F103" s="142" t="s">
        <v>133</v>
      </c>
      <c r="I103" s="134"/>
      <c r="J103" s="143">
        <f>BK103</f>
        <v>0</v>
      </c>
      <c r="L103" s="131"/>
      <c r="M103" s="136"/>
      <c r="N103" s="137"/>
      <c r="O103" s="137"/>
      <c r="P103" s="138">
        <f>SUM(P104:P117)</f>
        <v>0</v>
      </c>
      <c r="Q103" s="137"/>
      <c r="R103" s="138">
        <f>SUM(R104:R117)</f>
        <v>4.2061392000000009</v>
      </c>
      <c r="S103" s="137"/>
      <c r="T103" s="139">
        <f>SUM(T104:T117)</f>
        <v>0</v>
      </c>
      <c r="AR103" s="132" t="s">
        <v>76</v>
      </c>
      <c r="AT103" s="140" t="s">
        <v>71</v>
      </c>
      <c r="AU103" s="140" t="s">
        <v>76</v>
      </c>
      <c r="AY103" s="132" t="s">
        <v>131</v>
      </c>
      <c r="BK103" s="141">
        <f>SUM(BK104:BK117)</f>
        <v>0</v>
      </c>
    </row>
    <row r="104" spans="1:65" s="2" customFormat="1" ht="16.5" customHeight="1">
      <c r="A104" s="34"/>
      <c r="B104" s="144"/>
      <c r="C104" s="145" t="s">
        <v>76</v>
      </c>
      <c r="D104" s="145" t="s">
        <v>134</v>
      </c>
      <c r="E104" s="146" t="s">
        <v>135</v>
      </c>
      <c r="F104" s="147" t="s">
        <v>136</v>
      </c>
      <c r="G104" s="148" t="s">
        <v>137</v>
      </c>
      <c r="H104" s="149">
        <v>21.6</v>
      </c>
      <c r="I104" s="150"/>
      <c r="J104" s="151">
        <f>ROUND(I104*H104,2)</f>
        <v>0</v>
      </c>
      <c r="K104" s="147" t="s">
        <v>138</v>
      </c>
      <c r="L104" s="35"/>
      <c r="M104" s="152" t="s">
        <v>3</v>
      </c>
      <c r="N104" s="153" t="s">
        <v>43</v>
      </c>
      <c r="O104" s="55"/>
      <c r="P104" s="154">
        <f>O104*H104</f>
        <v>0</v>
      </c>
      <c r="Q104" s="154">
        <v>3.3579999999999999E-2</v>
      </c>
      <c r="R104" s="154">
        <f>Q104*H104</f>
        <v>0.72532799999999997</v>
      </c>
      <c r="S104" s="154">
        <v>0</v>
      </c>
      <c r="T104" s="155">
        <f>S104*H104</f>
        <v>0</v>
      </c>
      <c r="U104" s="34"/>
      <c r="V104" s="34"/>
      <c r="W104" s="34"/>
      <c r="X104" s="34"/>
      <c r="Y104" s="34"/>
      <c r="Z104" s="34"/>
      <c r="AA104" s="34"/>
      <c r="AB104" s="34"/>
      <c r="AC104" s="34"/>
      <c r="AD104" s="34"/>
      <c r="AE104" s="34"/>
      <c r="AR104" s="156" t="s">
        <v>139</v>
      </c>
      <c r="AT104" s="156" t="s">
        <v>134</v>
      </c>
      <c r="AU104" s="156" t="s">
        <v>80</v>
      </c>
      <c r="AY104" s="19" t="s">
        <v>131</v>
      </c>
      <c r="BE104" s="157">
        <f>IF(N104="základní",J104,0)</f>
        <v>0</v>
      </c>
      <c r="BF104" s="157">
        <f>IF(N104="snížená",J104,0)</f>
        <v>0</v>
      </c>
      <c r="BG104" s="157">
        <f>IF(N104="zákl. přenesená",J104,0)</f>
        <v>0</v>
      </c>
      <c r="BH104" s="157">
        <f>IF(N104="sníž. přenesená",J104,0)</f>
        <v>0</v>
      </c>
      <c r="BI104" s="157">
        <f>IF(N104="nulová",J104,0)</f>
        <v>0</v>
      </c>
      <c r="BJ104" s="19" t="s">
        <v>76</v>
      </c>
      <c r="BK104" s="157">
        <f>ROUND(I104*H104,2)</f>
        <v>0</v>
      </c>
      <c r="BL104" s="19" t="s">
        <v>139</v>
      </c>
      <c r="BM104" s="156" t="s">
        <v>140</v>
      </c>
    </row>
    <row r="105" spans="1:65" s="2" customFormat="1" ht="39">
      <c r="A105" s="34"/>
      <c r="B105" s="35"/>
      <c r="C105" s="34"/>
      <c r="D105" s="158" t="s">
        <v>141</v>
      </c>
      <c r="E105" s="34"/>
      <c r="F105" s="159" t="s">
        <v>142</v>
      </c>
      <c r="G105" s="34"/>
      <c r="H105" s="34"/>
      <c r="I105" s="160"/>
      <c r="J105" s="34"/>
      <c r="K105" s="34"/>
      <c r="L105" s="35"/>
      <c r="M105" s="161"/>
      <c r="N105" s="162"/>
      <c r="O105" s="55"/>
      <c r="P105" s="55"/>
      <c r="Q105" s="55"/>
      <c r="R105" s="55"/>
      <c r="S105" s="55"/>
      <c r="T105" s="56"/>
      <c r="U105" s="34"/>
      <c r="V105" s="34"/>
      <c r="W105" s="34"/>
      <c r="X105" s="34"/>
      <c r="Y105" s="34"/>
      <c r="Z105" s="34"/>
      <c r="AA105" s="34"/>
      <c r="AB105" s="34"/>
      <c r="AC105" s="34"/>
      <c r="AD105" s="34"/>
      <c r="AE105" s="34"/>
      <c r="AT105" s="19" t="s">
        <v>141</v>
      </c>
      <c r="AU105" s="19" t="s">
        <v>80</v>
      </c>
    </row>
    <row r="106" spans="1:65" s="13" customFormat="1" ht="11.25">
      <c r="B106" s="163"/>
      <c r="D106" s="158" t="s">
        <v>143</v>
      </c>
      <c r="E106" s="164" t="s">
        <v>3</v>
      </c>
      <c r="F106" s="165" t="s">
        <v>144</v>
      </c>
      <c r="H106" s="164" t="s">
        <v>3</v>
      </c>
      <c r="I106" s="166"/>
      <c r="L106" s="163"/>
      <c r="M106" s="167"/>
      <c r="N106" s="168"/>
      <c r="O106" s="168"/>
      <c r="P106" s="168"/>
      <c r="Q106" s="168"/>
      <c r="R106" s="168"/>
      <c r="S106" s="168"/>
      <c r="T106" s="169"/>
      <c r="AT106" s="164" t="s">
        <v>143</v>
      </c>
      <c r="AU106" s="164" t="s">
        <v>80</v>
      </c>
      <c r="AV106" s="13" t="s">
        <v>76</v>
      </c>
      <c r="AW106" s="13" t="s">
        <v>33</v>
      </c>
      <c r="AX106" s="13" t="s">
        <v>72</v>
      </c>
      <c r="AY106" s="164" t="s">
        <v>131</v>
      </c>
    </row>
    <row r="107" spans="1:65" s="14" customFormat="1" ht="11.25">
      <c r="B107" s="170"/>
      <c r="D107" s="158" t="s">
        <v>143</v>
      </c>
      <c r="E107" s="171" t="s">
        <v>3</v>
      </c>
      <c r="F107" s="172" t="s">
        <v>145</v>
      </c>
      <c r="H107" s="173">
        <v>3.6</v>
      </c>
      <c r="I107" s="174"/>
      <c r="L107" s="170"/>
      <c r="M107" s="175"/>
      <c r="N107" s="176"/>
      <c r="O107" s="176"/>
      <c r="P107" s="176"/>
      <c r="Q107" s="176"/>
      <c r="R107" s="176"/>
      <c r="S107" s="176"/>
      <c r="T107" s="177"/>
      <c r="AT107" s="171" t="s">
        <v>143</v>
      </c>
      <c r="AU107" s="171" t="s">
        <v>80</v>
      </c>
      <c r="AV107" s="14" t="s">
        <v>80</v>
      </c>
      <c r="AW107" s="14" t="s">
        <v>33</v>
      </c>
      <c r="AX107" s="14" t="s">
        <v>72</v>
      </c>
      <c r="AY107" s="171" t="s">
        <v>131</v>
      </c>
    </row>
    <row r="108" spans="1:65" s="13" customFormat="1" ht="11.25">
      <c r="B108" s="163"/>
      <c r="D108" s="158" t="s">
        <v>143</v>
      </c>
      <c r="E108" s="164" t="s">
        <v>3</v>
      </c>
      <c r="F108" s="165" t="s">
        <v>146</v>
      </c>
      <c r="H108" s="164" t="s">
        <v>3</v>
      </c>
      <c r="I108" s="166"/>
      <c r="L108" s="163"/>
      <c r="M108" s="167"/>
      <c r="N108" s="168"/>
      <c r="O108" s="168"/>
      <c r="P108" s="168"/>
      <c r="Q108" s="168"/>
      <c r="R108" s="168"/>
      <c r="S108" s="168"/>
      <c r="T108" s="169"/>
      <c r="AT108" s="164" t="s">
        <v>143</v>
      </c>
      <c r="AU108" s="164" t="s">
        <v>80</v>
      </c>
      <c r="AV108" s="13" t="s">
        <v>76</v>
      </c>
      <c r="AW108" s="13" t="s">
        <v>33</v>
      </c>
      <c r="AX108" s="13" t="s">
        <v>72</v>
      </c>
      <c r="AY108" s="164" t="s">
        <v>131</v>
      </c>
    </row>
    <row r="109" spans="1:65" s="14" customFormat="1" ht="11.25">
      <c r="B109" s="170"/>
      <c r="D109" s="158" t="s">
        <v>143</v>
      </c>
      <c r="E109" s="171" t="s">
        <v>3</v>
      </c>
      <c r="F109" s="172" t="s">
        <v>147</v>
      </c>
      <c r="H109" s="173">
        <v>18</v>
      </c>
      <c r="I109" s="174"/>
      <c r="L109" s="170"/>
      <c r="M109" s="175"/>
      <c r="N109" s="176"/>
      <c r="O109" s="176"/>
      <c r="P109" s="176"/>
      <c r="Q109" s="176"/>
      <c r="R109" s="176"/>
      <c r="S109" s="176"/>
      <c r="T109" s="177"/>
      <c r="AT109" s="171" t="s">
        <v>143</v>
      </c>
      <c r="AU109" s="171" t="s">
        <v>80</v>
      </c>
      <c r="AV109" s="14" t="s">
        <v>80</v>
      </c>
      <c r="AW109" s="14" t="s">
        <v>33</v>
      </c>
      <c r="AX109" s="14" t="s">
        <v>72</v>
      </c>
      <c r="AY109" s="171" t="s">
        <v>131</v>
      </c>
    </row>
    <row r="110" spans="1:65" s="15" customFormat="1" ht="11.25">
      <c r="B110" s="178"/>
      <c r="D110" s="158" t="s">
        <v>143</v>
      </c>
      <c r="E110" s="179" t="s">
        <v>3</v>
      </c>
      <c r="F110" s="180" t="s">
        <v>148</v>
      </c>
      <c r="H110" s="181">
        <v>21.6</v>
      </c>
      <c r="I110" s="182"/>
      <c r="L110" s="178"/>
      <c r="M110" s="183"/>
      <c r="N110" s="184"/>
      <c r="O110" s="184"/>
      <c r="P110" s="184"/>
      <c r="Q110" s="184"/>
      <c r="R110" s="184"/>
      <c r="S110" s="184"/>
      <c r="T110" s="185"/>
      <c r="AT110" s="179" t="s">
        <v>143</v>
      </c>
      <c r="AU110" s="179" t="s">
        <v>80</v>
      </c>
      <c r="AV110" s="15" t="s">
        <v>139</v>
      </c>
      <c r="AW110" s="15" t="s">
        <v>33</v>
      </c>
      <c r="AX110" s="15" t="s">
        <v>76</v>
      </c>
      <c r="AY110" s="179" t="s">
        <v>131</v>
      </c>
    </row>
    <row r="111" spans="1:65" s="2" customFormat="1" ht="24.2" customHeight="1">
      <c r="A111" s="34"/>
      <c r="B111" s="144"/>
      <c r="C111" s="145" t="s">
        <v>80</v>
      </c>
      <c r="D111" s="145" t="s">
        <v>134</v>
      </c>
      <c r="E111" s="146" t="s">
        <v>149</v>
      </c>
      <c r="F111" s="147" t="s">
        <v>150</v>
      </c>
      <c r="G111" s="148" t="s">
        <v>137</v>
      </c>
      <c r="H111" s="149">
        <v>131.10400000000001</v>
      </c>
      <c r="I111" s="150"/>
      <c r="J111" s="151">
        <f>ROUND(I111*H111,2)</f>
        <v>0</v>
      </c>
      <c r="K111" s="147" t="s">
        <v>138</v>
      </c>
      <c r="L111" s="35"/>
      <c r="M111" s="152" t="s">
        <v>3</v>
      </c>
      <c r="N111" s="153" t="s">
        <v>43</v>
      </c>
      <c r="O111" s="55"/>
      <c r="P111" s="154">
        <f>O111*H111</f>
        <v>0</v>
      </c>
      <c r="Q111" s="154">
        <v>2.6550000000000001E-2</v>
      </c>
      <c r="R111" s="154">
        <f>Q111*H111</f>
        <v>3.4808112000000007</v>
      </c>
      <c r="S111" s="154">
        <v>0</v>
      </c>
      <c r="T111" s="155">
        <f>S111*H111</f>
        <v>0</v>
      </c>
      <c r="U111" s="34"/>
      <c r="V111" s="34"/>
      <c r="W111" s="34"/>
      <c r="X111" s="34"/>
      <c r="Y111" s="34"/>
      <c r="Z111" s="34"/>
      <c r="AA111" s="34"/>
      <c r="AB111" s="34"/>
      <c r="AC111" s="34"/>
      <c r="AD111" s="34"/>
      <c r="AE111" s="34"/>
      <c r="AR111" s="156" t="s">
        <v>139</v>
      </c>
      <c r="AT111" s="156" t="s">
        <v>134</v>
      </c>
      <c r="AU111" s="156" t="s">
        <v>80</v>
      </c>
      <c r="AY111" s="19" t="s">
        <v>131</v>
      </c>
      <c r="BE111" s="157">
        <f>IF(N111="základní",J111,0)</f>
        <v>0</v>
      </c>
      <c r="BF111" s="157">
        <f>IF(N111="snížená",J111,0)</f>
        <v>0</v>
      </c>
      <c r="BG111" s="157">
        <f>IF(N111="zákl. přenesená",J111,0)</f>
        <v>0</v>
      </c>
      <c r="BH111" s="157">
        <f>IF(N111="sníž. přenesená",J111,0)</f>
        <v>0</v>
      </c>
      <c r="BI111" s="157">
        <f>IF(N111="nulová",J111,0)</f>
        <v>0</v>
      </c>
      <c r="BJ111" s="19" t="s">
        <v>76</v>
      </c>
      <c r="BK111" s="157">
        <f>ROUND(I111*H111,2)</f>
        <v>0</v>
      </c>
      <c r="BL111" s="19" t="s">
        <v>139</v>
      </c>
      <c r="BM111" s="156" t="s">
        <v>151</v>
      </c>
    </row>
    <row r="112" spans="1:65" s="2" customFormat="1" ht="29.25">
      <c r="A112" s="34"/>
      <c r="B112" s="35"/>
      <c r="C112" s="34"/>
      <c r="D112" s="158" t="s">
        <v>141</v>
      </c>
      <c r="E112" s="34"/>
      <c r="F112" s="159" t="s">
        <v>152</v>
      </c>
      <c r="G112" s="34"/>
      <c r="H112" s="34"/>
      <c r="I112" s="160"/>
      <c r="J112" s="34"/>
      <c r="K112" s="34"/>
      <c r="L112" s="35"/>
      <c r="M112" s="161"/>
      <c r="N112" s="162"/>
      <c r="O112" s="55"/>
      <c r="P112" s="55"/>
      <c r="Q112" s="55"/>
      <c r="R112" s="55"/>
      <c r="S112" s="55"/>
      <c r="T112" s="56"/>
      <c r="U112" s="34"/>
      <c r="V112" s="34"/>
      <c r="W112" s="34"/>
      <c r="X112" s="34"/>
      <c r="Y112" s="34"/>
      <c r="Z112" s="34"/>
      <c r="AA112" s="34"/>
      <c r="AB112" s="34"/>
      <c r="AC112" s="34"/>
      <c r="AD112" s="34"/>
      <c r="AE112" s="34"/>
      <c r="AT112" s="19" t="s">
        <v>141</v>
      </c>
      <c r="AU112" s="19" t="s">
        <v>80</v>
      </c>
    </row>
    <row r="113" spans="1:65" s="13" customFormat="1" ht="11.25">
      <c r="B113" s="163"/>
      <c r="D113" s="158" t="s">
        <v>143</v>
      </c>
      <c r="E113" s="164" t="s">
        <v>3</v>
      </c>
      <c r="F113" s="165" t="s">
        <v>144</v>
      </c>
      <c r="H113" s="164" t="s">
        <v>3</v>
      </c>
      <c r="I113" s="166"/>
      <c r="L113" s="163"/>
      <c r="M113" s="167"/>
      <c r="N113" s="168"/>
      <c r="O113" s="168"/>
      <c r="P113" s="168"/>
      <c r="Q113" s="168"/>
      <c r="R113" s="168"/>
      <c r="S113" s="168"/>
      <c r="T113" s="169"/>
      <c r="AT113" s="164" t="s">
        <v>143</v>
      </c>
      <c r="AU113" s="164" t="s">
        <v>80</v>
      </c>
      <c r="AV113" s="13" t="s">
        <v>76</v>
      </c>
      <c r="AW113" s="13" t="s">
        <v>33</v>
      </c>
      <c r="AX113" s="13" t="s">
        <v>72</v>
      </c>
      <c r="AY113" s="164" t="s">
        <v>131</v>
      </c>
    </row>
    <row r="114" spans="1:65" s="14" customFormat="1" ht="11.25">
      <c r="B114" s="170"/>
      <c r="D114" s="158" t="s">
        <v>143</v>
      </c>
      <c r="E114" s="171" t="s">
        <v>3</v>
      </c>
      <c r="F114" s="172" t="s">
        <v>153</v>
      </c>
      <c r="H114" s="173">
        <v>3.3</v>
      </c>
      <c r="I114" s="174"/>
      <c r="L114" s="170"/>
      <c r="M114" s="175"/>
      <c r="N114" s="176"/>
      <c r="O114" s="176"/>
      <c r="P114" s="176"/>
      <c r="Q114" s="176"/>
      <c r="R114" s="176"/>
      <c r="S114" s="176"/>
      <c r="T114" s="177"/>
      <c r="AT114" s="171" t="s">
        <v>143</v>
      </c>
      <c r="AU114" s="171" t="s">
        <v>80</v>
      </c>
      <c r="AV114" s="14" t="s">
        <v>80</v>
      </c>
      <c r="AW114" s="14" t="s">
        <v>33</v>
      </c>
      <c r="AX114" s="14" t="s">
        <v>72</v>
      </c>
      <c r="AY114" s="171" t="s">
        <v>131</v>
      </c>
    </row>
    <row r="115" spans="1:65" s="14" customFormat="1" ht="11.25">
      <c r="B115" s="170"/>
      <c r="D115" s="158" t="s">
        <v>143</v>
      </c>
      <c r="E115" s="171" t="s">
        <v>3</v>
      </c>
      <c r="F115" s="172" t="s">
        <v>154</v>
      </c>
      <c r="H115" s="173">
        <v>142.20400000000001</v>
      </c>
      <c r="I115" s="174"/>
      <c r="L115" s="170"/>
      <c r="M115" s="175"/>
      <c r="N115" s="176"/>
      <c r="O115" s="176"/>
      <c r="P115" s="176"/>
      <c r="Q115" s="176"/>
      <c r="R115" s="176"/>
      <c r="S115" s="176"/>
      <c r="T115" s="177"/>
      <c r="AT115" s="171" t="s">
        <v>143</v>
      </c>
      <c r="AU115" s="171" t="s">
        <v>80</v>
      </c>
      <c r="AV115" s="14" t="s">
        <v>80</v>
      </c>
      <c r="AW115" s="14" t="s">
        <v>33</v>
      </c>
      <c r="AX115" s="14" t="s">
        <v>72</v>
      </c>
      <c r="AY115" s="171" t="s">
        <v>131</v>
      </c>
    </row>
    <row r="116" spans="1:65" s="14" customFormat="1" ht="11.25">
      <c r="B116" s="170"/>
      <c r="D116" s="158" t="s">
        <v>143</v>
      </c>
      <c r="E116" s="171" t="s">
        <v>3</v>
      </c>
      <c r="F116" s="172" t="s">
        <v>155</v>
      </c>
      <c r="H116" s="173">
        <v>-14.4</v>
      </c>
      <c r="I116" s="174"/>
      <c r="L116" s="170"/>
      <c r="M116" s="175"/>
      <c r="N116" s="176"/>
      <c r="O116" s="176"/>
      <c r="P116" s="176"/>
      <c r="Q116" s="176"/>
      <c r="R116" s="176"/>
      <c r="S116" s="176"/>
      <c r="T116" s="177"/>
      <c r="AT116" s="171" t="s">
        <v>143</v>
      </c>
      <c r="AU116" s="171" t="s">
        <v>80</v>
      </c>
      <c r="AV116" s="14" t="s">
        <v>80</v>
      </c>
      <c r="AW116" s="14" t="s">
        <v>33</v>
      </c>
      <c r="AX116" s="14" t="s">
        <v>72</v>
      </c>
      <c r="AY116" s="171" t="s">
        <v>131</v>
      </c>
    </row>
    <row r="117" spans="1:65" s="15" customFormat="1" ht="11.25">
      <c r="B117" s="178"/>
      <c r="D117" s="158" t="s">
        <v>143</v>
      </c>
      <c r="E117" s="179" t="s">
        <v>3</v>
      </c>
      <c r="F117" s="180" t="s">
        <v>148</v>
      </c>
      <c r="H117" s="181">
        <v>131.10400000000001</v>
      </c>
      <c r="I117" s="182"/>
      <c r="L117" s="178"/>
      <c r="M117" s="183"/>
      <c r="N117" s="184"/>
      <c r="O117" s="184"/>
      <c r="P117" s="184"/>
      <c r="Q117" s="184"/>
      <c r="R117" s="184"/>
      <c r="S117" s="184"/>
      <c r="T117" s="185"/>
      <c r="AT117" s="179" t="s">
        <v>143</v>
      </c>
      <c r="AU117" s="179" t="s">
        <v>80</v>
      </c>
      <c r="AV117" s="15" t="s">
        <v>139</v>
      </c>
      <c r="AW117" s="15" t="s">
        <v>33</v>
      </c>
      <c r="AX117" s="15" t="s">
        <v>76</v>
      </c>
      <c r="AY117" s="179" t="s">
        <v>131</v>
      </c>
    </row>
    <row r="118" spans="1:65" s="12" customFormat="1" ht="22.9" customHeight="1">
      <c r="B118" s="131"/>
      <c r="D118" s="132" t="s">
        <v>71</v>
      </c>
      <c r="E118" s="142" t="s">
        <v>156</v>
      </c>
      <c r="F118" s="142" t="s">
        <v>157</v>
      </c>
      <c r="I118" s="134"/>
      <c r="J118" s="143">
        <f>BK118</f>
        <v>0</v>
      </c>
      <c r="L118" s="131"/>
      <c r="M118" s="136"/>
      <c r="N118" s="137"/>
      <c r="O118" s="137"/>
      <c r="P118" s="138">
        <f>SUM(P119:P170)</f>
        <v>0</v>
      </c>
      <c r="Q118" s="137"/>
      <c r="R118" s="138">
        <f>SUM(R119:R170)</f>
        <v>5.3399999999999996E-2</v>
      </c>
      <c r="S118" s="137"/>
      <c r="T118" s="139">
        <f>SUM(T119:T170)</f>
        <v>5.8981759999999994</v>
      </c>
      <c r="AR118" s="132" t="s">
        <v>76</v>
      </c>
      <c r="AT118" s="140" t="s">
        <v>71</v>
      </c>
      <c r="AU118" s="140" t="s">
        <v>76</v>
      </c>
      <c r="AY118" s="132" t="s">
        <v>131</v>
      </c>
      <c r="BK118" s="141">
        <f>SUM(BK119:BK170)</f>
        <v>0</v>
      </c>
    </row>
    <row r="119" spans="1:65" s="2" customFormat="1" ht="24.2" customHeight="1">
      <c r="A119" s="34"/>
      <c r="B119" s="144"/>
      <c r="C119" s="145" t="s">
        <v>158</v>
      </c>
      <c r="D119" s="145" t="s">
        <v>134</v>
      </c>
      <c r="E119" s="146" t="s">
        <v>159</v>
      </c>
      <c r="F119" s="147" t="s">
        <v>160</v>
      </c>
      <c r="G119" s="148" t="s">
        <v>137</v>
      </c>
      <c r="H119" s="149">
        <v>100</v>
      </c>
      <c r="I119" s="150"/>
      <c r="J119" s="151">
        <f>ROUND(I119*H119,2)</f>
        <v>0</v>
      </c>
      <c r="K119" s="147" t="s">
        <v>138</v>
      </c>
      <c r="L119" s="35"/>
      <c r="M119" s="152" t="s">
        <v>3</v>
      </c>
      <c r="N119" s="153" t="s">
        <v>43</v>
      </c>
      <c r="O119" s="55"/>
      <c r="P119" s="154">
        <f>O119*H119</f>
        <v>0</v>
      </c>
      <c r="Q119" s="154">
        <v>1.2999999999999999E-4</v>
      </c>
      <c r="R119" s="154">
        <f>Q119*H119</f>
        <v>1.2999999999999999E-2</v>
      </c>
      <c r="S119" s="154">
        <v>0</v>
      </c>
      <c r="T119" s="155">
        <f>S119*H119</f>
        <v>0</v>
      </c>
      <c r="U119" s="34"/>
      <c r="V119" s="34"/>
      <c r="W119" s="34"/>
      <c r="X119" s="34"/>
      <c r="Y119" s="34"/>
      <c r="Z119" s="34"/>
      <c r="AA119" s="34"/>
      <c r="AB119" s="34"/>
      <c r="AC119" s="34"/>
      <c r="AD119" s="34"/>
      <c r="AE119" s="34"/>
      <c r="AR119" s="156" t="s">
        <v>139</v>
      </c>
      <c r="AT119" s="156" t="s">
        <v>134</v>
      </c>
      <c r="AU119" s="156" t="s">
        <v>80</v>
      </c>
      <c r="AY119" s="19" t="s">
        <v>131</v>
      </c>
      <c r="BE119" s="157">
        <f>IF(N119="základní",J119,0)</f>
        <v>0</v>
      </c>
      <c r="BF119" s="157">
        <f>IF(N119="snížená",J119,0)</f>
        <v>0</v>
      </c>
      <c r="BG119" s="157">
        <f>IF(N119="zákl. přenesená",J119,0)</f>
        <v>0</v>
      </c>
      <c r="BH119" s="157">
        <f>IF(N119="sníž. přenesená",J119,0)</f>
        <v>0</v>
      </c>
      <c r="BI119" s="157">
        <f>IF(N119="nulová",J119,0)</f>
        <v>0</v>
      </c>
      <c r="BJ119" s="19" t="s">
        <v>76</v>
      </c>
      <c r="BK119" s="157">
        <f>ROUND(I119*H119,2)</f>
        <v>0</v>
      </c>
      <c r="BL119" s="19" t="s">
        <v>139</v>
      </c>
      <c r="BM119" s="156" t="s">
        <v>161</v>
      </c>
    </row>
    <row r="120" spans="1:65" s="2" customFormat="1" ht="48.75">
      <c r="A120" s="34"/>
      <c r="B120" s="35"/>
      <c r="C120" s="34"/>
      <c r="D120" s="158" t="s">
        <v>141</v>
      </c>
      <c r="E120" s="34"/>
      <c r="F120" s="159" t="s">
        <v>162</v>
      </c>
      <c r="G120" s="34"/>
      <c r="H120" s="34"/>
      <c r="I120" s="160"/>
      <c r="J120" s="34"/>
      <c r="K120" s="34"/>
      <c r="L120" s="35"/>
      <c r="M120" s="161"/>
      <c r="N120" s="162"/>
      <c r="O120" s="55"/>
      <c r="P120" s="55"/>
      <c r="Q120" s="55"/>
      <c r="R120" s="55"/>
      <c r="S120" s="55"/>
      <c r="T120" s="56"/>
      <c r="U120" s="34"/>
      <c r="V120" s="34"/>
      <c r="W120" s="34"/>
      <c r="X120" s="34"/>
      <c r="Y120" s="34"/>
      <c r="Z120" s="34"/>
      <c r="AA120" s="34"/>
      <c r="AB120" s="34"/>
      <c r="AC120" s="34"/>
      <c r="AD120" s="34"/>
      <c r="AE120" s="34"/>
      <c r="AT120" s="19" t="s">
        <v>141</v>
      </c>
      <c r="AU120" s="19" t="s">
        <v>80</v>
      </c>
    </row>
    <row r="121" spans="1:65" s="13" customFormat="1" ht="11.25">
      <c r="B121" s="163"/>
      <c r="D121" s="158" t="s">
        <v>143</v>
      </c>
      <c r="E121" s="164" t="s">
        <v>3</v>
      </c>
      <c r="F121" s="165" t="s">
        <v>144</v>
      </c>
      <c r="H121" s="164" t="s">
        <v>3</v>
      </c>
      <c r="I121" s="166"/>
      <c r="L121" s="163"/>
      <c r="M121" s="167"/>
      <c r="N121" s="168"/>
      <c r="O121" s="168"/>
      <c r="P121" s="168"/>
      <c r="Q121" s="168"/>
      <c r="R121" s="168"/>
      <c r="S121" s="168"/>
      <c r="T121" s="169"/>
      <c r="AT121" s="164" t="s">
        <v>143</v>
      </c>
      <c r="AU121" s="164" t="s">
        <v>80</v>
      </c>
      <c r="AV121" s="13" t="s">
        <v>76</v>
      </c>
      <c r="AW121" s="13" t="s">
        <v>33</v>
      </c>
      <c r="AX121" s="13" t="s">
        <v>72</v>
      </c>
      <c r="AY121" s="164" t="s">
        <v>131</v>
      </c>
    </row>
    <row r="122" spans="1:65" s="14" customFormat="1" ht="11.25">
      <c r="B122" s="170"/>
      <c r="D122" s="158" t="s">
        <v>143</v>
      </c>
      <c r="E122" s="171" t="s">
        <v>3</v>
      </c>
      <c r="F122" s="172" t="s">
        <v>163</v>
      </c>
      <c r="H122" s="173">
        <v>100</v>
      </c>
      <c r="I122" s="174"/>
      <c r="L122" s="170"/>
      <c r="M122" s="175"/>
      <c r="N122" s="176"/>
      <c r="O122" s="176"/>
      <c r="P122" s="176"/>
      <c r="Q122" s="176"/>
      <c r="R122" s="176"/>
      <c r="S122" s="176"/>
      <c r="T122" s="177"/>
      <c r="AT122" s="171" t="s">
        <v>143</v>
      </c>
      <c r="AU122" s="171" t="s">
        <v>80</v>
      </c>
      <c r="AV122" s="14" t="s">
        <v>80</v>
      </c>
      <c r="AW122" s="14" t="s">
        <v>33</v>
      </c>
      <c r="AX122" s="14" t="s">
        <v>76</v>
      </c>
      <c r="AY122" s="171" t="s">
        <v>131</v>
      </c>
    </row>
    <row r="123" spans="1:65" s="2" customFormat="1" ht="21.75" customHeight="1">
      <c r="A123" s="34"/>
      <c r="B123" s="144"/>
      <c r="C123" s="145" t="s">
        <v>139</v>
      </c>
      <c r="D123" s="145" t="s">
        <v>134</v>
      </c>
      <c r="E123" s="146" t="s">
        <v>164</v>
      </c>
      <c r="F123" s="147" t="s">
        <v>165</v>
      </c>
      <c r="G123" s="148" t="s">
        <v>166</v>
      </c>
      <c r="H123" s="149">
        <v>19.48</v>
      </c>
      <c r="I123" s="150"/>
      <c r="J123" s="151">
        <f>ROUND(I123*H123,2)</f>
        <v>0</v>
      </c>
      <c r="K123" s="147" t="s">
        <v>138</v>
      </c>
      <c r="L123" s="35"/>
      <c r="M123" s="152" t="s">
        <v>3</v>
      </c>
      <c r="N123" s="153" t="s">
        <v>43</v>
      </c>
      <c r="O123" s="55"/>
      <c r="P123" s="154">
        <f>O123*H123</f>
        <v>0</v>
      </c>
      <c r="Q123" s="154">
        <v>0</v>
      </c>
      <c r="R123" s="154">
        <f>Q123*H123</f>
        <v>0</v>
      </c>
      <c r="S123" s="154">
        <v>0</v>
      </c>
      <c r="T123" s="155">
        <f>S123*H123</f>
        <v>0</v>
      </c>
      <c r="U123" s="34"/>
      <c r="V123" s="34"/>
      <c r="W123" s="34"/>
      <c r="X123" s="34"/>
      <c r="Y123" s="34"/>
      <c r="Z123" s="34"/>
      <c r="AA123" s="34"/>
      <c r="AB123" s="34"/>
      <c r="AC123" s="34"/>
      <c r="AD123" s="34"/>
      <c r="AE123" s="34"/>
      <c r="AR123" s="156" t="s">
        <v>139</v>
      </c>
      <c r="AT123" s="156" t="s">
        <v>134</v>
      </c>
      <c r="AU123" s="156" t="s">
        <v>80</v>
      </c>
      <c r="AY123" s="19" t="s">
        <v>131</v>
      </c>
      <c r="BE123" s="157">
        <f>IF(N123="základní",J123,0)</f>
        <v>0</v>
      </c>
      <c r="BF123" s="157">
        <f>IF(N123="snížená",J123,0)</f>
        <v>0</v>
      </c>
      <c r="BG123" s="157">
        <f>IF(N123="zákl. přenesená",J123,0)</f>
        <v>0</v>
      </c>
      <c r="BH123" s="157">
        <f>IF(N123="sníž. přenesená",J123,0)</f>
        <v>0</v>
      </c>
      <c r="BI123" s="157">
        <f>IF(N123="nulová",J123,0)</f>
        <v>0</v>
      </c>
      <c r="BJ123" s="19" t="s">
        <v>76</v>
      </c>
      <c r="BK123" s="157">
        <f>ROUND(I123*H123,2)</f>
        <v>0</v>
      </c>
      <c r="BL123" s="19" t="s">
        <v>139</v>
      </c>
      <c r="BM123" s="156" t="s">
        <v>167</v>
      </c>
    </row>
    <row r="124" spans="1:65" s="2" customFormat="1" ht="58.5">
      <c r="A124" s="34"/>
      <c r="B124" s="35"/>
      <c r="C124" s="34"/>
      <c r="D124" s="158" t="s">
        <v>141</v>
      </c>
      <c r="E124" s="34"/>
      <c r="F124" s="159" t="s">
        <v>168</v>
      </c>
      <c r="G124" s="34"/>
      <c r="H124" s="34"/>
      <c r="I124" s="160"/>
      <c r="J124" s="34"/>
      <c r="K124" s="34"/>
      <c r="L124" s="35"/>
      <c r="M124" s="161"/>
      <c r="N124" s="162"/>
      <c r="O124" s="55"/>
      <c r="P124" s="55"/>
      <c r="Q124" s="55"/>
      <c r="R124" s="55"/>
      <c r="S124" s="55"/>
      <c r="T124" s="56"/>
      <c r="U124" s="34"/>
      <c r="V124" s="34"/>
      <c r="W124" s="34"/>
      <c r="X124" s="34"/>
      <c r="Y124" s="34"/>
      <c r="Z124" s="34"/>
      <c r="AA124" s="34"/>
      <c r="AB124" s="34"/>
      <c r="AC124" s="34"/>
      <c r="AD124" s="34"/>
      <c r="AE124" s="34"/>
      <c r="AT124" s="19" t="s">
        <v>141</v>
      </c>
      <c r="AU124" s="19" t="s">
        <v>80</v>
      </c>
    </row>
    <row r="125" spans="1:65" s="13" customFormat="1" ht="11.25">
      <c r="B125" s="163"/>
      <c r="D125" s="158" t="s">
        <v>143</v>
      </c>
      <c r="E125" s="164" t="s">
        <v>3</v>
      </c>
      <c r="F125" s="165" t="s">
        <v>144</v>
      </c>
      <c r="H125" s="164" t="s">
        <v>3</v>
      </c>
      <c r="I125" s="166"/>
      <c r="L125" s="163"/>
      <c r="M125" s="167"/>
      <c r="N125" s="168"/>
      <c r="O125" s="168"/>
      <c r="P125" s="168"/>
      <c r="Q125" s="168"/>
      <c r="R125" s="168"/>
      <c r="S125" s="168"/>
      <c r="T125" s="169"/>
      <c r="AT125" s="164" t="s">
        <v>143</v>
      </c>
      <c r="AU125" s="164" t="s">
        <v>80</v>
      </c>
      <c r="AV125" s="13" t="s">
        <v>76</v>
      </c>
      <c r="AW125" s="13" t="s">
        <v>33</v>
      </c>
      <c r="AX125" s="13" t="s">
        <v>72</v>
      </c>
      <c r="AY125" s="164" t="s">
        <v>131</v>
      </c>
    </row>
    <row r="126" spans="1:65" s="14" customFormat="1" ht="11.25">
      <c r="B126" s="170"/>
      <c r="D126" s="158" t="s">
        <v>143</v>
      </c>
      <c r="E126" s="171" t="s">
        <v>3</v>
      </c>
      <c r="F126" s="172" t="s">
        <v>169</v>
      </c>
      <c r="H126" s="173">
        <v>19.48</v>
      </c>
      <c r="I126" s="174"/>
      <c r="L126" s="170"/>
      <c r="M126" s="175"/>
      <c r="N126" s="176"/>
      <c r="O126" s="176"/>
      <c r="P126" s="176"/>
      <c r="Q126" s="176"/>
      <c r="R126" s="176"/>
      <c r="S126" s="176"/>
      <c r="T126" s="177"/>
      <c r="AT126" s="171" t="s">
        <v>143</v>
      </c>
      <c r="AU126" s="171" t="s">
        <v>80</v>
      </c>
      <c r="AV126" s="14" t="s">
        <v>80</v>
      </c>
      <c r="AW126" s="14" t="s">
        <v>33</v>
      </c>
      <c r="AX126" s="14" t="s">
        <v>76</v>
      </c>
      <c r="AY126" s="171" t="s">
        <v>131</v>
      </c>
    </row>
    <row r="127" spans="1:65" s="2" customFormat="1" ht="24.2" customHeight="1">
      <c r="A127" s="34"/>
      <c r="B127" s="144"/>
      <c r="C127" s="145" t="s">
        <v>170</v>
      </c>
      <c r="D127" s="145" t="s">
        <v>134</v>
      </c>
      <c r="E127" s="146" t="s">
        <v>171</v>
      </c>
      <c r="F127" s="147" t="s">
        <v>172</v>
      </c>
      <c r="G127" s="148" t="s">
        <v>166</v>
      </c>
      <c r="H127" s="149">
        <v>584.4</v>
      </c>
      <c r="I127" s="150"/>
      <c r="J127" s="151">
        <f>ROUND(I127*H127,2)</f>
        <v>0</v>
      </c>
      <c r="K127" s="147" t="s">
        <v>138</v>
      </c>
      <c r="L127" s="35"/>
      <c r="M127" s="152" t="s">
        <v>3</v>
      </c>
      <c r="N127" s="153" t="s">
        <v>43</v>
      </c>
      <c r="O127" s="55"/>
      <c r="P127" s="154">
        <f>O127*H127</f>
        <v>0</v>
      </c>
      <c r="Q127" s="154">
        <v>0</v>
      </c>
      <c r="R127" s="154">
        <f>Q127*H127</f>
        <v>0</v>
      </c>
      <c r="S127" s="154">
        <v>0</v>
      </c>
      <c r="T127" s="155">
        <f>S127*H127</f>
        <v>0</v>
      </c>
      <c r="U127" s="34"/>
      <c r="V127" s="34"/>
      <c r="W127" s="34"/>
      <c r="X127" s="34"/>
      <c r="Y127" s="34"/>
      <c r="Z127" s="34"/>
      <c r="AA127" s="34"/>
      <c r="AB127" s="34"/>
      <c r="AC127" s="34"/>
      <c r="AD127" s="34"/>
      <c r="AE127" s="34"/>
      <c r="AR127" s="156" t="s">
        <v>139</v>
      </c>
      <c r="AT127" s="156" t="s">
        <v>134</v>
      </c>
      <c r="AU127" s="156" t="s">
        <v>80</v>
      </c>
      <c r="AY127" s="19" t="s">
        <v>131</v>
      </c>
      <c r="BE127" s="157">
        <f>IF(N127="základní",J127,0)</f>
        <v>0</v>
      </c>
      <c r="BF127" s="157">
        <f>IF(N127="snížená",J127,0)</f>
        <v>0</v>
      </c>
      <c r="BG127" s="157">
        <f>IF(N127="zákl. přenesená",J127,0)</f>
        <v>0</v>
      </c>
      <c r="BH127" s="157">
        <f>IF(N127="sníž. přenesená",J127,0)</f>
        <v>0</v>
      </c>
      <c r="BI127" s="157">
        <f>IF(N127="nulová",J127,0)</f>
        <v>0</v>
      </c>
      <c r="BJ127" s="19" t="s">
        <v>76</v>
      </c>
      <c r="BK127" s="157">
        <f>ROUND(I127*H127,2)</f>
        <v>0</v>
      </c>
      <c r="BL127" s="19" t="s">
        <v>139</v>
      </c>
      <c r="BM127" s="156" t="s">
        <v>173</v>
      </c>
    </row>
    <row r="128" spans="1:65" s="2" customFormat="1" ht="58.5">
      <c r="A128" s="34"/>
      <c r="B128" s="35"/>
      <c r="C128" s="34"/>
      <c r="D128" s="158" t="s">
        <v>141</v>
      </c>
      <c r="E128" s="34"/>
      <c r="F128" s="159" t="s">
        <v>168</v>
      </c>
      <c r="G128" s="34"/>
      <c r="H128" s="34"/>
      <c r="I128" s="160"/>
      <c r="J128" s="34"/>
      <c r="K128" s="34"/>
      <c r="L128" s="35"/>
      <c r="M128" s="161"/>
      <c r="N128" s="162"/>
      <c r="O128" s="55"/>
      <c r="P128" s="55"/>
      <c r="Q128" s="55"/>
      <c r="R128" s="55"/>
      <c r="S128" s="55"/>
      <c r="T128" s="56"/>
      <c r="U128" s="34"/>
      <c r="V128" s="34"/>
      <c r="W128" s="34"/>
      <c r="X128" s="34"/>
      <c r="Y128" s="34"/>
      <c r="Z128" s="34"/>
      <c r="AA128" s="34"/>
      <c r="AB128" s="34"/>
      <c r="AC128" s="34"/>
      <c r="AD128" s="34"/>
      <c r="AE128" s="34"/>
      <c r="AT128" s="19" t="s">
        <v>141</v>
      </c>
      <c r="AU128" s="19" t="s">
        <v>80</v>
      </c>
    </row>
    <row r="129" spans="1:65" s="14" customFormat="1" ht="11.25">
      <c r="B129" s="170"/>
      <c r="D129" s="158" t="s">
        <v>143</v>
      </c>
      <c r="F129" s="172" t="s">
        <v>174</v>
      </c>
      <c r="H129" s="173">
        <v>584.4</v>
      </c>
      <c r="I129" s="174"/>
      <c r="L129" s="170"/>
      <c r="M129" s="175"/>
      <c r="N129" s="176"/>
      <c r="O129" s="176"/>
      <c r="P129" s="176"/>
      <c r="Q129" s="176"/>
      <c r="R129" s="176"/>
      <c r="S129" s="176"/>
      <c r="T129" s="177"/>
      <c r="AT129" s="171" t="s">
        <v>143</v>
      </c>
      <c r="AU129" s="171" t="s">
        <v>80</v>
      </c>
      <c r="AV129" s="14" t="s">
        <v>80</v>
      </c>
      <c r="AW129" s="14" t="s">
        <v>4</v>
      </c>
      <c r="AX129" s="14" t="s">
        <v>76</v>
      </c>
      <c r="AY129" s="171" t="s">
        <v>131</v>
      </c>
    </row>
    <row r="130" spans="1:65" s="2" customFormat="1" ht="24.2" customHeight="1">
      <c r="A130" s="34"/>
      <c r="B130" s="144"/>
      <c r="C130" s="145" t="s">
        <v>132</v>
      </c>
      <c r="D130" s="145" t="s">
        <v>134</v>
      </c>
      <c r="E130" s="146" t="s">
        <v>175</v>
      </c>
      <c r="F130" s="147" t="s">
        <v>176</v>
      </c>
      <c r="G130" s="148" t="s">
        <v>166</v>
      </c>
      <c r="H130" s="149">
        <v>19.48</v>
      </c>
      <c r="I130" s="150"/>
      <c r="J130" s="151">
        <f>ROUND(I130*H130,2)</f>
        <v>0</v>
      </c>
      <c r="K130" s="147" t="s">
        <v>138</v>
      </c>
      <c r="L130" s="35"/>
      <c r="M130" s="152" t="s">
        <v>3</v>
      </c>
      <c r="N130" s="153" t="s">
        <v>43</v>
      </c>
      <c r="O130" s="55"/>
      <c r="P130" s="154">
        <f>O130*H130</f>
        <v>0</v>
      </c>
      <c r="Q130" s="154">
        <v>0</v>
      </c>
      <c r="R130" s="154">
        <f>Q130*H130</f>
        <v>0</v>
      </c>
      <c r="S130" s="154">
        <v>0</v>
      </c>
      <c r="T130" s="155">
        <f>S130*H130</f>
        <v>0</v>
      </c>
      <c r="U130" s="34"/>
      <c r="V130" s="34"/>
      <c r="W130" s="34"/>
      <c r="X130" s="34"/>
      <c r="Y130" s="34"/>
      <c r="Z130" s="34"/>
      <c r="AA130" s="34"/>
      <c r="AB130" s="34"/>
      <c r="AC130" s="34"/>
      <c r="AD130" s="34"/>
      <c r="AE130" s="34"/>
      <c r="AR130" s="156" t="s">
        <v>139</v>
      </c>
      <c r="AT130" s="156" t="s">
        <v>134</v>
      </c>
      <c r="AU130" s="156" t="s">
        <v>80</v>
      </c>
      <c r="AY130" s="19" t="s">
        <v>131</v>
      </c>
      <c r="BE130" s="157">
        <f>IF(N130="základní",J130,0)</f>
        <v>0</v>
      </c>
      <c r="BF130" s="157">
        <f>IF(N130="snížená",J130,0)</f>
        <v>0</v>
      </c>
      <c r="BG130" s="157">
        <f>IF(N130="zákl. přenesená",J130,0)</f>
        <v>0</v>
      </c>
      <c r="BH130" s="157">
        <f>IF(N130="sníž. přenesená",J130,0)</f>
        <v>0</v>
      </c>
      <c r="BI130" s="157">
        <f>IF(N130="nulová",J130,0)</f>
        <v>0</v>
      </c>
      <c r="BJ130" s="19" t="s">
        <v>76</v>
      </c>
      <c r="BK130" s="157">
        <f>ROUND(I130*H130,2)</f>
        <v>0</v>
      </c>
      <c r="BL130" s="19" t="s">
        <v>139</v>
      </c>
      <c r="BM130" s="156" t="s">
        <v>177</v>
      </c>
    </row>
    <row r="131" spans="1:65" s="2" customFormat="1" ht="29.25">
      <c r="A131" s="34"/>
      <c r="B131" s="35"/>
      <c r="C131" s="34"/>
      <c r="D131" s="158" t="s">
        <v>141</v>
      </c>
      <c r="E131" s="34"/>
      <c r="F131" s="159" t="s">
        <v>178</v>
      </c>
      <c r="G131" s="34"/>
      <c r="H131" s="34"/>
      <c r="I131" s="160"/>
      <c r="J131" s="34"/>
      <c r="K131" s="34"/>
      <c r="L131" s="35"/>
      <c r="M131" s="161"/>
      <c r="N131" s="162"/>
      <c r="O131" s="55"/>
      <c r="P131" s="55"/>
      <c r="Q131" s="55"/>
      <c r="R131" s="55"/>
      <c r="S131" s="55"/>
      <c r="T131" s="56"/>
      <c r="U131" s="34"/>
      <c r="V131" s="34"/>
      <c r="W131" s="34"/>
      <c r="X131" s="34"/>
      <c r="Y131" s="34"/>
      <c r="Z131" s="34"/>
      <c r="AA131" s="34"/>
      <c r="AB131" s="34"/>
      <c r="AC131" s="34"/>
      <c r="AD131" s="34"/>
      <c r="AE131" s="34"/>
      <c r="AT131" s="19" t="s">
        <v>141</v>
      </c>
      <c r="AU131" s="19" t="s">
        <v>80</v>
      </c>
    </row>
    <row r="132" spans="1:65" s="2" customFormat="1" ht="24.2" customHeight="1">
      <c r="A132" s="34"/>
      <c r="B132" s="144"/>
      <c r="C132" s="145" t="s">
        <v>179</v>
      </c>
      <c r="D132" s="145" t="s">
        <v>134</v>
      </c>
      <c r="E132" s="146" t="s">
        <v>180</v>
      </c>
      <c r="F132" s="147" t="s">
        <v>181</v>
      </c>
      <c r="G132" s="148" t="s">
        <v>137</v>
      </c>
      <c r="H132" s="149">
        <v>200</v>
      </c>
      <c r="I132" s="150"/>
      <c r="J132" s="151">
        <f>ROUND(I132*H132,2)</f>
        <v>0</v>
      </c>
      <c r="K132" s="147" t="s">
        <v>138</v>
      </c>
      <c r="L132" s="35"/>
      <c r="M132" s="152" t="s">
        <v>3</v>
      </c>
      <c r="N132" s="153" t="s">
        <v>43</v>
      </c>
      <c r="O132" s="55"/>
      <c r="P132" s="154">
        <f>O132*H132</f>
        <v>0</v>
      </c>
      <c r="Q132" s="154">
        <v>4.0000000000000003E-5</v>
      </c>
      <c r="R132" s="154">
        <f>Q132*H132</f>
        <v>8.0000000000000002E-3</v>
      </c>
      <c r="S132" s="154">
        <v>0</v>
      </c>
      <c r="T132" s="155">
        <f>S132*H132</f>
        <v>0</v>
      </c>
      <c r="U132" s="34"/>
      <c r="V132" s="34"/>
      <c r="W132" s="34"/>
      <c r="X132" s="34"/>
      <c r="Y132" s="34"/>
      <c r="Z132" s="34"/>
      <c r="AA132" s="34"/>
      <c r="AB132" s="34"/>
      <c r="AC132" s="34"/>
      <c r="AD132" s="34"/>
      <c r="AE132" s="34"/>
      <c r="AR132" s="156" t="s">
        <v>139</v>
      </c>
      <c r="AT132" s="156" t="s">
        <v>134</v>
      </c>
      <c r="AU132" s="156" t="s">
        <v>80</v>
      </c>
      <c r="AY132" s="19" t="s">
        <v>131</v>
      </c>
      <c r="BE132" s="157">
        <f>IF(N132="základní",J132,0)</f>
        <v>0</v>
      </c>
      <c r="BF132" s="157">
        <f>IF(N132="snížená",J132,0)</f>
        <v>0</v>
      </c>
      <c r="BG132" s="157">
        <f>IF(N132="zákl. přenesená",J132,0)</f>
        <v>0</v>
      </c>
      <c r="BH132" s="157">
        <f>IF(N132="sníž. přenesená",J132,0)</f>
        <v>0</v>
      </c>
      <c r="BI132" s="157">
        <f>IF(N132="nulová",J132,0)</f>
        <v>0</v>
      </c>
      <c r="BJ132" s="19" t="s">
        <v>76</v>
      </c>
      <c r="BK132" s="157">
        <f>ROUND(I132*H132,2)</f>
        <v>0</v>
      </c>
      <c r="BL132" s="19" t="s">
        <v>139</v>
      </c>
      <c r="BM132" s="156" t="s">
        <v>182</v>
      </c>
    </row>
    <row r="133" spans="1:65" s="2" customFormat="1" ht="165.75">
      <c r="A133" s="34"/>
      <c r="B133" s="35"/>
      <c r="C133" s="34"/>
      <c r="D133" s="158" t="s">
        <v>141</v>
      </c>
      <c r="E133" s="34"/>
      <c r="F133" s="159" t="s">
        <v>183</v>
      </c>
      <c r="G133" s="34"/>
      <c r="H133" s="34"/>
      <c r="I133" s="160"/>
      <c r="J133" s="34"/>
      <c r="K133" s="34"/>
      <c r="L133" s="35"/>
      <c r="M133" s="161"/>
      <c r="N133" s="162"/>
      <c r="O133" s="55"/>
      <c r="P133" s="55"/>
      <c r="Q133" s="55"/>
      <c r="R133" s="55"/>
      <c r="S133" s="55"/>
      <c r="T133" s="56"/>
      <c r="U133" s="34"/>
      <c r="V133" s="34"/>
      <c r="W133" s="34"/>
      <c r="X133" s="34"/>
      <c r="Y133" s="34"/>
      <c r="Z133" s="34"/>
      <c r="AA133" s="34"/>
      <c r="AB133" s="34"/>
      <c r="AC133" s="34"/>
      <c r="AD133" s="34"/>
      <c r="AE133" s="34"/>
      <c r="AT133" s="19" t="s">
        <v>141</v>
      </c>
      <c r="AU133" s="19" t="s">
        <v>80</v>
      </c>
    </row>
    <row r="134" spans="1:65" s="2" customFormat="1" ht="33" customHeight="1">
      <c r="A134" s="34"/>
      <c r="B134" s="144"/>
      <c r="C134" s="145" t="s">
        <v>184</v>
      </c>
      <c r="D134" s="145" t="s">
        <v>134</v>
      </c>
      <c r="E134" s="146" t="s">
        <v>185</v>
      </c>
      <c r="F134" s="147" t="s">
        <v>186</v>
      </c>
      <c r="G134" s="148" t="s">
        <v>187</v>
      </c>
      <c r="H134" s="149">
        <v>1</v>
      </c>
      <c r="I134" s="150"/>
      <c r="J134" s="151">
        <f>ROUND(I134*H134,2)</f>
        <v>0</v>
      </c>
      <c r="K134" s="147" t="s">
        <v>188</v>
      </c>
      <c r="L134" s="35"/>
      <c r="M134" s="152" t="s">
        <v>3</v>
      </c>
      <c r="N134" s="153" t="s">
        <v>43</v>
      </c>
      <c r="O134" s="55"/>
      <c r="P134" s="154">
        <f>O134*H134</f>
        <v>0</v>
      </c>
      <c r="Q134" s="154">
        <v>2.3400000000000001E-2</v>
      </c>
      <c r="R134" s="154">
        <f>Q134*H134</f>
        <v>2.3400000000000001E-2</v>
      </c>
      <c r="S134" s="154">
        <v>0</v>
      </c>
      <c r="T134" s="155">
        <f>S134*H134</f>
        <v>0</v>
      </c>
      <c r="U134" s="34"/>
      <c r="V134" s="34"/>
      <c r="W134" s="34"/>
      <c r="X134" s="34"/>
      <c r="Y134" s="34"/>
      <c r="Z134" s="34"/>
      <c r="AA134" s="34"/>
      <c r="AB134" s="34"/>
      <c r="AC134" s="34"/>
      <c r="AD134" s="34"/>
      <c r="AE134" s="34"/>
      <c r="AR134" s="156" t="s">
        <v>139</v>
      </c>
      <c r="AT134" s="156" t="s">
        <v>134</v>
      </c>
      <c r="AU134" s="156" t="s">
        <v>80</v>
      </c>
      <c r="AY134" s="19" t="s">
        <v>131</v>
      </c>
      <c r="BE134" s="157">
        <f>IF(N134="základní",J134,0)</f>
        <v>0</v>
      </c>
      <c r="BF134" s="157">
        <f>IF(N134="snížená",J134,0)</f>
        <v>0</v>
      </c>
      <c r="BG134" s="157">
        <f>IF(N134="zákl. přenesená",J134,0)</f>
        <v>0</v>
      </c>
      <c r="BH134" s="157">
        <f>IF(N134="sníž. přenesená",J134,0)</f>
        <v>0</v>
      </c>
      <c r="BI134" s="157">
        <f>IF(N134="nulová",J134,0)</f>
        <v>0</v>
      </c>
      <c r="BJ134" s="19" t="s">
        <v>76</v>
      </c>
      <c r="BK134" s="157">
        <f>ROUND(I134*H134,2)</f>
        <v>0</v>
      </c>
      <c r="BL134" s="19" t="s">
        <v>139</v>
      </c>
      <c r="BM134" s="156" t="s">
        <v>189</v>
      </c>
    </row>
    <row r="135" spans="1:65" s="2" customFormat="1" ht="87.75">
      <c r="A135" s="34"/>
      <c r="B135" s="35"/>
      <c r="C135" s="34"/>
      <c r="D135" s="158" t="s">
        <v>141</v>
      </c>
      <c r="E135" s="34"/>
      <c r="F135" s="159" t="s">
        <v>190</v>
      </c>
      <c r="G135" s="34"/>
      <c r="H135" s="34"/>
      <c r="I135" s="160"/>
      <c r="J135" s="34"/>
      <c r="K135" s="34"/>
      <c r="L135" s="35"/>
      <c r="M135" s="161"/>
      <c r="N135" s="162"/>
      <c r="O135" s="55"/>
      <c r="P135" s="55"/>
      <c r="Q135" s="55"/>
      <c r="R135" s="55"/>
      <c r="S135" s="55"/>
      <c r="T135" s="56"/>
      <c r="U135" s="34"/>
      <c r="V135" s="34"/>
      <c r="W135" s="34"/>
      <c r="X135" s="34"/>
      <c r="Y135" s="34"/>
      <c r="Z135" s="34"/>
      <c r="AA135" s="34"/>
      <c r="AB135" s="34"/>
      <c r="AC135" s="34"/>
      <c r="AD135" s="34"/>
      <c r="AE135" s="34"/>
      <c r="AT135" s="19" t="s">
        <v>141</v>
      </c>
      <c r="AU135" s="19" t="s">
        <v>80</v>
      </c>
    </row>
    <row r="136" spans="1:65" s="2" customFormat="1" ht="16.5" customHeight="1">
      <c r="A136" s="34"/>
      <c r="B136" s="144"/>
      <c r="C136" s="186" t="s">
        <v>156</v>
      </c>
      <c r="D136" s="186" t="s">
        <v>191</v>
      </c>
      <c r="E136" s="187" t="s">
        <v>192</v>
      </c>
      <c r="F136" s="188" t="s">
        <v>193</v>
      </c>
      <c r="G136" s="189" t="s">
        <v>187</v>
      </c>
      <c r="H136" s="190">
        <v>1</v>
      </c>
      <c r="I136" s="191"/>
      <c r="J136" s="192">
        <f>ROUND(I136*H136,2)</f>
        <v>0</v>
      </c>
      <c r="K136" s="188" t="s">
        <v>3</v>
      </c>
      <c r="L136" s="193"/>
      <c r="M136" s="194" t="s">
        <v>3</v>
      </c>
      <c r="N136" s="195" t="s">
        <v>43</v>
      </c>
      <c r="O136" s="55"/>
      <c r="P136" s="154">
        <f>O136*H136</f>
        <v>0</v>
      </c>
      <c r="Q136" s="154">
        <v>8.9999999999999993E-3</v>
      </c>
      <c r="R136" s="154">
        <f>Q136*H136</f>
        <v>8.9999999999999993E-3</v>
      </c>
      <c r="S136" s="154">
        <v>0</v>
      </c>
      <c r="T136" s="155">
        <f>S136*H136</f>
        <v>0</v>
      </c>
      <c r="U136" s="34"/>
      <c r="V136" s="34"/>
      <c r="W136" s="34"/>
      <c r="X136" s="34"/>
      <c r="Y136" s="34"/>
      <c r="Z136" s="34"/>
      <c r="AA136" s="34"/>
      <c r="AB136" s="34"/>
      <c r="AC136" s="34"/>
      <c r="AD136" s="34"/>
      <c r="AE136" s="34"/>
      <c r="AR136" s="156" t="s">
        <v>184</v>
      </c>
      <c r="AT136" s="156" t="s">
        <v>191</v>
      </c>
      <c r="AU136" s="156" t="s">
        <v>80</v>
      </c>
      <c r="AY136" s="19" t="s">
        <v>131</v>
      </c>
      <c r="BE136" s="157">
        <f>IF(N136="základní",J136,0)</f>
        <v>0</v>
      </c>
      <c r="BF136" s="157">
        <f>IF(N136="snížená",J136,0)</f>
        <v>0</v>
      </c>
      <c r="BG136" s="157">
        <f>IF(N136="zákl. přenesená",J136,0)</f>
        <v>0</v>
      </c>
      <c r="BH136" s="157">
        <f>IF(N136="sníž. přenesená",J136,0)</f>
        <v>0</v>
      </c>
      <c r="BI136" s="157">
        <f>IF(N136="nulová",J136,0)</f>
        <v>0</v>
      </c>
      <c r="BJ136" s="19" t="s">
        <v>76</v>
      </c>
      <c r="BK136" s="157">
        <f>ROUND(I136*H136,2)</f>
        <v>0</v>
      </c>
      <c r="BL136" s="19" t="s">
        <v>139</v>
      </c>
      <c r="BM136" s="156" t="s">
        <v>194</v>
      </c>
    </row>
    <row r="137" spans="1:65" s="2" customFormat="1" ht="16.5" customHeight="1">
      <c r="A137" s="34"/>
      <c r="B137" s="144"/>
      <c r="C137" s="145" t="s">
        <v>195</v>
      </c>
      <c r="D137" s="145" t="s">
        <v>134</v>
      </c>
      <c r="E137" s="146" t="s">
        <v>196</v>
      </c>
      <c r="F137" s="147" t="s">
        <v>197</v>
      </c>
      <c r="G137" s="148" t="s">
        <v>198</v>
      </c>
      <c r="H137" s="149">
        <v>1.042</v>
      </c>
      <c r="I137" s="150"/>
      <c r="J137" s="151">
        <f>ROUND(I137*H137,2)</f>
        <v>0</v>
      </c>
      <c r="K137" s="147" t="s">
        <v>138</v>
      </c>
      <c r="L137" s="35"/>
      <c r="M137" s="152" t="s">
        <v>3</v>
      </c>
      <c r="N137" s="153" t="s">
        <v>43</v>
      </c>
      <c r="O137" s="55"/>
      <c r="P137" s="154">
        <f>O137*H137</f>
        <v>0</v>
      </c>
      <c r="Q137" s="154">
        <v>0</v>
      </c>
      <c r="R137" s="154">
        <f>Q137*H137</f>
        <v>0</v>
      </c>
      <c r="S137" s="154">
        <v>2.4</v>
      </c>
      <c r="T137" s="155">
        <f>S137*H137</f>
        <v>2.5007999999999999</v>
      </c>
      <c r="U137" s="34"/>
      <c r="V137" s="34"/>
      <c r="W137" s="34"/>
      <c r="X137" s="34"/>
      <c r="Y137" s="34"/>
      <c r="Z137" s="34"/>
      <c r="AA137" s="34"/>
      <c r="AB137" s="34"/>
      <c r="AC137" s="34"/>
      <c r="AD137" s="34"/>
      <c r="AE137" s="34"/>
      <c r="AR137" s="156" t="s">
        <v>139</v>
      </c>
      <c r="AT137" s="156" t="s">
        <v>134</v>
      </c>
      <c r="AU137" s="156" t="s">
        <v>80</v>
      </c>
      <c r="AY137" s="19" t="s">
        <v>131</v>
      </c>
      <c r="BE137" s="157">
        <f>IF(N137="základní",J137,0)</f>
        <v>0</v>
      </c>
      <c r="BF137" s="157">
        <f>IF(N137="snížená",J137,0)</f>
        <v>0</v>
      </c>
      <c r="BG137" s="157">
        <f>IF(N137="zákl. přenesená",J137,0)</f>
        <v>0</v>
      </c>
      <c r="BH137" s="157">
        <f>IF(N137="sníž. přenesená",J137,0)</f>
        <v>0</v>
      </c>
      <c r="BI137" s="157">
        <f>IF(N137="nulová",J137,0)</f>
        <v>0</v>
      </c>
      <c r="BJ137" s="19" t="s">
        <v>76</v>
      </c>
      <c r="BK137" s="157">
        <f>ROUND(I137*H137,2)</f>
        <v>0</v>
      </c>
      <c r="BL137" s="19" t="s">
        <v>139</v>
      </c>
      <c r="BM137" s="156" t="s">
        <v>199</v>
      </c>
    </row>
    <row r="138" spans="1:65" s="13" customFormat="1" ht="11.25">
      <c r="B138" s="163"/>
      <c r="D138" s="158" t="s">
        <v>143</v>
      </c>
      <c r="E138" s="164" t="s">
        <v>3</v>
      </c>
      <c r="F138" s="165" t="s">
        <v>200</v>
      </c>
      <c r="H138" s="164" t="s">
        <v>3</v>
      </c>
      <c r="I138" s="166"/>
      <c r="L138" s="163"/>
      <c r="M138" s="167"/>
      <c r="N138" s="168"/>
      <c r="O138" s="168"/>
      <c r="P138" s="168"/>
      <c r="Q138" s="168"/>
      <c r="R138" s="168"/>
      <c r="S138" s="168"/>
      <c r="T138" s="169"/>
      <c r="AT138" s="164" t="s">
        <v>143</v>
      </c>
      <c r="AU138" s="164" t="s">
        <v>80</v>
      </c>
      <c r="AV138" s="13" t="s">
        <v>76</v>
      </c>
      <c r="AW138" s="13" t="s">
        <v>33</v>
      </c>
      <c r="AX138" s="13" t="s">
        <v>72</v>
      </c>
      <c r="AY138" s="164" t="s">
        <v>131</v>
      </c>
    </row>
    <row r="139" spans="1:65" s="14" customFormat="1" ht="11.25">
      <c r="B139" s="170"/>
      <c r="D139" s="158" t="s">
        <v>143</v>
      </c>
      <c r="E139" s="171" t="s">
        <v>3</v>
      </c>
      <c r="F139" s="172" t="s">
        <v>201</v>
      </c>
      <c r="H139" s="173">
        <v>0.14399999999999999</v>
      </c>
      <c r="I139" s="174"/>
      <c r="L139" s="170"/>
      <c r="M139" s="175"/>
      <c r="N139" s="176"/>
      <c r="O139" s="176"/>
      <c r="P139" s="176"/>
      <c r="Q139" s="176"/>
      <c r="R139" s="176"/>
      <c r="S139" s="176"/>
      <c r="T139" s="177"/>
      <c r="AT139" s="171" t="s">
        <v>143</v>
      </c>
      <c r="AU139" s="171" t="s">
        <v>80</v>
      </c>
      <c r="AV139" s="14" t="s">
        <v>80</v>
      </c>
      <c r="AW139" s="14" t="s">
        <v>33</v>
      </c>
      <c r="AX139" s="14" t="s">
        <v>72</v>
      </c>
      <c r="AY139" s="171" t="s">
        <v>131</v>
      </c>
    </row>
    <row r="140" spans="1:65" s="16" customFormat="1" ht="11.25">
      <c r="B140" s="196"/>
      <c r="D140" s="158" t="s">
        <v>143</v>
      </c>
      <c r="E140" s="197" t="s">
        <v>3</v>
      </c>
      <c r="F140" s="198" t="s">
        <v>202</v>
      </c>
      <c r="H140" s="199">
        <v>0.14399999999999999</v>
      </c>
      <c r="I140" s="200"/>
      <c r="L140" s="196"/>
      <c r="M140" s="201"/>
      <c r="N140" s="202"/>
      <c r="O140" s="202"/>
      <c r="P140" s="202"/>
      <c r="Q140" s="202"/>
      <c r="R140" s="202"/>
      <c r="S140" s="202"/>
      <c r="T140" s="203"/>
      <c r="AT140" s="197" t="s">
        <v>143</v>
      </c>
      <c r="AU140" s="197" t="s">
        <v>80</v>
      </c>
      <c r="AV140" s="16" t="s">
        <v>158</v>
      </c>
      <c r="AW140" s="16" t="s">
        <v>33</v>
      </c>
      <c r="AX140" s="16" t="s">
        <v>72</v>
      </c>
      <c r="AY140" s="197" t="s">
        <v>131</v>
      </c>
    </row>
    <row r="141" spans="1:65" s="13" customFormat="1" ht="11.25">
      <c r="B141" s="163"/>
      <c r="D141" s="158" t="s">
        <v>143</v>
      </c>
      <c r="E141" s="164" t="s">
        <v>3</v>
      </c>
      <c r="F141" s="165" t="s">
        <v>203</v>
      </c>
      <c r="H141" s="164" t="s">
        <v>3</v>
      </c>
      <c r="I141" s="166"/>
      <c r="L141" s="163"/>
      <c r="M141" s="167"/>
      <c r="N141" s="168"/>
      <c r="O141" s="168"/>
      <c r="P141" s="168"/>
      <c r="Q141" s="168"/>
      <c r="R141" s="168"/>
      <c r="S141" s="168"/>
      <c r="T141" s="169"/>
      <c r="AT141" s="164" t="s">
        <v>143</v>
      </c>
      <c r="AU141" s="164" t="s">
        <v>80</v>
      </c>
      <c r="AV141" s="13" t="s">
        <v>76</v>
      </c>
      <c r="AW141" s="13" t="s">
        <v>33</v>
      </c>
      <c r="AX141" s="13" t="s">
        <v>72</v>
      </c>
      <c r="AY141" s="164" t="s">
        <v>131</v>
      </c>
    </row>
    <row r="142" spans="1:65" s="14" customFormat="1" ht="11.25">
      <c r="B142" s="170"/>
      <c r="D142" s="158" t="s">
        <v>143</v>
      </c>
      <c r="E142" s="171" t="s">
        <v>3</v>
      </c>
      <c r="F142" s="172" t="s">
        <v>204</v>
      </c>
      <c r="H142" s="173">
        <v>0.38400000000000001</v>
      </c>
      <c r="I142" s="174"/>
      <c r="L142" s="170"/>
      <c r="M142" s="175"/>
      <c r="N142" s="176"/>
      <c r="O142" s="176"/>
      <c r="P142" s="176"/>
      <c r="Q142" s="176"/>
      <c r="R142" s="176"/>
      <c r="S142" s="176"/>
      <c r="T142" s="177"/>
      <c r="AT142" s="171" t="s">
        <v>143</v>
      </c>
      <c r="AU142" s="171" t="s">
        <v>80</v>
      </c>
      <c r="AV142" s="14" t="s">
        <v>80</v>
      </c>
      <c r="AW142" s="14" t="s">
        <v>33</v>
      </c>
      <c r="AX142" s="14" t="s">
        <v>72</v>
      </c>
      <c r="AY142" s="171" t="s">
        <v>131</v>
      </c>
    </row>
    <row r="143" spans="1:65" s="14" customFormat="1" ht="11.25">
      <c r="B143" s="170"/>
      <c r="D143" s="158" t="s">
        <v>143</v>
      </c>
      <c r="E143" s="171" t="s">
        <v>3</v>
      </c>
      <c r="F143" s="172" t="s">
        <v>205</v>
      </c>
      <c r="H143" s="173">
        <v>0.27400000000000002</v>
      </c>
      <c r="I143" s="174"/>
      <c r="L143" s="170"/>
      <c r="M143" s="175"/>
      <c r="N143" s="176"/>
      <c r="O143" s="176"/>
      <c r="P143" s="176"/>
      <c r="Q143" s="176"/>
      <c r="R143" s="176"/>
      <c r="S143" s="176"/>
      <c r="T143" s="177"/>
      <c r="AT143" s="171" t="s">
        <v>143</v>
      </c>
      <c r="AU143" s="171" t="s">
        <v>80</v>
      </c>
      <c r="AV143" s="14" t="s">
        <v>80</v>
      </c>
      <c r="AW143" s="14" t="s">
        <v>33</v>
      </c>
      <c r="AX143" s="14" t="s">
        <v>72</v>
      </c>
      <c r="AY143" s="171" t="s">
        <v>131</v>
      </c>
    </row>
    <row r="144" spans="1:65" s="14" customFormat="1" ht="11.25">
      <c r="B144" s="170"/>
      <c r="D144" s="158" t="s">
        <v>143</v>
      </c>
      <c r="E144" s="171" t="s">
        <v>3</v>
      </c>
      <c r="F144" s="172" t="s">
        <v>206</v>
      </c>
      <c r="H144" s="173">
        <v>0.24</v>
      </c>
      <c r="I144" s="174"/>
      <c r="L144" s="170"/>
      <c r="M144" s="175"/>
      <c r="N144" s="176"/>
      <c r="O144" s="176"/>
      <c r="P144" s="176"/>
      <c r="Q144" s="176"/>
      <c r="R144" s="176"/>
      <c r="S144" s="176"/>
      <c r="T144" s="177"/>
      <c r="AT144" s="171" t="s">
        <v>143</v>
      </c>
      <c r="AU144" s="171" t="s">
        <v>80</v>
      </c>
      <c r="AV144" s="14" t="s">
        <v>80</v>
      </c>
      <c r="AW144" s="14" t="s">
        <v>33</v>
      </c>
      <c r="AX144" s="14" t="s">
        <v>72</v>
      </c>
      <c r="AY144" s="171" t="s">
        <v>131</v>
      </c>
    </row>
    <row r="145" spans="1:65" s="16" customFormat="1" ht="11.25">
      <c r="B145" s="196"/>
      <c r="D145" s="158" t="s">
        <v>143</v>
      </c>
      <c r="E145" s="197" t="s">
        <v>3</v>
      </c>
      <c r="F145" s="198" t="s">
        <v>202</v>
      </c>
      <c r="H145" s="199">
        <v>0.89800000000000002</v>
      </c>
      <c r="I145" s="200"/>
      <c r="L145" s="196"/>
      <c r="M145" s="201"/>
      <c r="N145" s="202"/>
      <c r="O145" s="202"/>
      <c r="P145" s="202"/>
      <c r="Q145" s="202"/>
      <c r="R145" s="202"/>
      <c r="S145" s="202"/>
      <c r="T145" s="203"/>
      <c r="AT145" s="197" t="s">
        <v>143</v>
      </c>
      <c r="AU145" s="197" t="s">
        <v>80</v>
      </c>
      <c r="AV145" s="16" t="s">
        <v>158</v>
      </c>
      <c r="AW145" s="16" t="s">
        <v>33</v>
      </c>
      <c r="AX145" s="16" t="s">
        <v>72</v>
      </c>
      <c r="AY145" s="197" t="s">
        <v>131</v>
      </c>
    </row>
    <row r="146" spans="1:65" s="15" customFormat="1" ht="11.25">
      <c r="B146" s="178"/>
      <c r="D146" s="158" t="s">
        <v>143</v>
      </c>
      <c r="E146" s="179" t="s">
        <v>3</v>
      </c>
      <c r="F146" s="180" t="s">
        <v>148</v>
      </c>
      <c r="H146" s="181">
        <v>1.042</v>
      </c>
      <c r="I146" s="182"/>
      <c r="L146" s="178"/>
      <c r="M146" s="183"/>
      <c r="N146" s="184"/>
      <c r="O146" s="184"/>
      <c r="P146" s="184"/>
      <c r="Q146" s="184"/>
      <c r="R146" s="184"/>
      <c r="S146" s="184"/>
      <c r="T146" s="185"/>
      <c r="AT146" s="179" t="s">
        <v>143</v>
      </c>
      <c r="AU146" s="179" t="s">
        <v>80</v>
      </c>
      <c r="AV146" s="15" t="s">
        <v>139</v>
      </c>
      <c r="AW146" s="15" t="s">
        <v>33</v>
      </c>
      <c r="AX146" s="15" t="s">
        <v>76</v>
      </c>
      <c r="AY146" s="179" t="s">
        <v>131</v>
      </c>
    </row>
    <row r="147" spans="1:65" s="2" customFormat="1" ht="24.2" customHeight="1">
      <c r="A147" s="34"/>
      <c r="B147" s="144"/>
      <c r="C147" s="145" t="s">
        <v>207</v>
      </c>
      <c r="D147" s="145" t="s">
        <v>134</v>
      </c>
      <c r="E147" s="146" t="s">
        <v>208</v>
      </c>
      <c r="F147" s="147" t="s">
        <v>209</v>
      </c>
      <c r="G147" s="148" t="s">
        <v>137</v>
      </c>
      <c r="H147" s="149">
        <v>1.5760000000000001</v>
      </c>
      <c r="I147" s="150"/>
      <c r="J147" s="151">
        <f>ROUND(I147*H147,2)</f>
        <v>0</v>
      </c>
      <c r="K147" s="147" t="s">
        <v>138</v>
      </c>
      <c r="L147" s="35"/>
      <c r="M147" s="152" t="s">
        <v>3</v>
      </c>
      <c r="N147" s="153" t="s">
        <v>43</v>
      </c>
      <c r="O147" s="55"/>
      <c r="P147" s="154">
        <f>O147*H147</f>
        <v>0</v>
      </c>
      <c r="Q147" s="154">
        <v>0</v>
      </c>
      <c r="R147" s="154">
        <f>Q147*H147</f>
        <v>0</v>
      </c>
      <c r="S147" s="154">
        <v>7.5999999999999998E-2</v>
      </c>
      <c r="T147" s="155">
        <f>S147*H147</f>
        <v>0.11977600000000001</v>
      </c>
      <c r="U147" s="34"/>
      <c r="V147" s="34"/>
      <c r="W147" s="34"/>
      <c r="X147" s="34"/>
      <c r="Y147" s="34"/>
      <c r="Z147" s="34"/>
      <c r="AA147" s="34"/>
      <c r="AB147" s="34"/>
      <c r="AC147" s="34"/>
      <c r="AD147" s="34"/>
      <c r="AE147" s="34"/>
      <c r="AR147" s="156" t="s">
        <v>139</v>
      </c>
      <c r="AT147" s="156" t="s">
        <v>134</v>
      </c>
      <c r="AU147" s="156" t="s">
        <v>80</v>
      </c>
      <c r="AY147" s="19" t="s">
        <v>131</v>
      </c>
      <c r="BE147" s="157">
        <f>IF(N147="základní",J147,0)</f>
        <v>0</v>
      </c>
      <c r="BF147" s="157">
        <f>IF(N147="snížená",J147,0)</f>
        <v>0</v>
      </c>
      <c r="BG147" s="157">
        <f>IF(N147="zákl. přenesená",J147,0)</f>
        <v>0</v>
      </c>
      <c r="BH147" s="157">
        <f>IF(N147="sníž. přenesená",J147,0)</f>
        <v>0</v>
      </c>
      <c r="BI147" s="157">
        <f>IF(N147="nulová",J147,0)</f>
        <v>0</v>
      </c>
      <c r="BJ147" s="19" t="s">
        <v>76</v>
      </c>
      <c r="BK147" s="157">
        <f>ROUND(I147*H147,2)</f>
        <v>0</v>
      </c>
      <c r="BL147" s="19" t="s">
        <v>139</v>
      </c>
      <c r="BM147" s="156" t="s">
        <v>210</v>
      </c>
    </row>
    <row r="148" spans="1:65" s="2" customFormat="1" ht="39">
      <c r="A148" s="34"/>
      <c r="B148" s="35"/>
      <c r="C148" s="34"/>
      <c r="D148" s="158" t="s">
        <v>141</v>
      </c>
      <c r="E148" s="34"/>
      <c r="F148" s="159" t="s">
        <v>211</v>
      </c>
      <c r="G148" s="34"/>
      <c r="H148" s="34"/>
      <c r="I148" s="160"/>
      <c r="J148" s="34"/>
      <c r="K148" s="34"/>
      <c r="L148" s="35"/>
      <c r="M148" s="161"/>
      <c r="N148" s="162"/>
      <c r="O148" s="55"/>
      <c r="P148" s="55"/>
      <c r="Q148" s="55"/>
      <c r="R148" s="55"/>
      <c r="S148" s="55"/>
      <c r="T148" s="56"/>
      <c r="U148" s="34"/>
      <c r="V148" s="34"/>
      <c r="W148" s="34"/>
      <c r="X148" s="34"/>
      <c r="Y148" s="34"/>
      <c r="Z148" s="34"/>
      <c r="AA148" s="34"/>
      <c r="AB148" s="34"/>
      <c r="AC148" s="34"/>
      <c r="AD148" s="34"/>
      <c r="AE148" s="34"/>
      <c r="AT148" s="19" t="s">
        <v>141</v>
      </c>
      <c r="AU148" s="19" t="s">
        <v>80</v>
      </c>
    </row>
    <row r="149" spans="1:65" s="13" customFormat="1" ht="11.25">
      <c r="B149" s="163"/>
      <c r="D149" s="158" t="s">
        <v>143</v>
      </c>
      <c r="E149" s="164" t="s">
        <v>3</v>
      </c>
      <c r="F149" s="165" t="s">
        <v>200</v>
      </c>
      <c r="H149" s="164" t="s">
        <v>3</v>
      </c>
      <c r="I149" s="166"/>
      <c r="L149" s="163"/>
      <c r="M149" s="167"/>
      <c r="N149" s="168"/>
      <c r="O149" s="168"/>
      <c r="P149" s="168"/>
      <c r="Q149" s="168"/>
      <c r="R149" s="168"/>
      <c r="S149" s="168"/>
      <c r="T149" s="169"/>
      <c r="AT149" s="164" t="s">
        <v>143</v>
      </c>
      <c r="AU149" s="164" t="s">
        <v>80</v>
      </c>
      <c r="AV149" s="13" t="s">
        <v>76</v>
      </c>
      <c r="AW149" s="13" t="s">
        <v>33</v>
      </c>
      <c r="AX149" s="13" t="s">
        <v>72</v>
      </c>
      <c r="AY149" s="164" t="s">
        <v>131</v>
      </c>
    </row>
    <row r="150" spans="1:65" s="14" customFormat="1" ht="11.25">
      <c r="B150" s="170"/>
      <c r="D150" s="158" t="s">
        <v>143</v>
      </c>
      <c r="E150" s="171" t="s">
        <v>3</v>
      </c>
      <c r="F150" s="172" t="s">
        <v>212</v>
      </c>
      <c r="H150" s="173">
        <v>1.5760000000000001</v>
      </c>
      <c r="I150" s="174"/>
      <c r="L150" s="170"/>
      <c r="M150" s="175"/>
      <c r="N150" s="176"/>
      <c r="O150" s="176"/>
      <c r="P150" s="176"/>
      <c r="Q150" s="176"/>
      <c r="R150" s="176"/>
      <c r="S150" s="176"/>
      <c r="T150" s="177"/>
      <c r="AT150" s="171" t="s">
        <v>143</v>
      </c>
      <c r="AU150" s="171" t="s">
        <v>80</v>
      </c>
      <c r="AV150" s="14" t="s">
        <v>80</v>
      </c>
      <c r="AW150" s="14" t="s">
        <v>33</v>
      </c>
      <c r="AX150" s="14" t="s">
        <v>76</v>
      </c>
      <c r="AY150" s="171" t="s">
        <v>131</v>
      </c>
    </row>
    <row r="151" spans="1:65" s="2" customFormat="1" ht="16.5" customHeight="1">
      <c r="A151" s="34"/>
      <c r="B151" s="144"/>
      <c r="C151" s="145" t="s">
        <v>213</v>
      </c>
      <c r="D151" s="145" t="s">
        <v>134</v>
      </c>
      <c r="E151" s="146" t="s">
        <v>214</v>
      </c>
      <c r="F151" s="147" t="s">
        <v>215</v>
      </c>
      <c r="G151" s="148" t="s">
        <v>137</v>
      </c>
      <c r="H151" s="149">
        <v>127.804</v>
      </c>
      <c r="I151" s="150"/>
      <c r="J151" s="151">
        <f>ROUND(I151*H151,2)</f>
        <v>0</v>
      </c>
      <c r="K151" s="147" t="s">
        <v>138</v>
      </c>
      <c r="L151" s="35"/>
      <c r="M151" s="152" t="s">
        <v>3</v>
      </c>
      <c r="N151" s="153" t="s">
        <v>43</v>
      </c>
      <c r="O151" s="55"/>
      <c r="P151" s="154">
        <f>O151*H151</f>
        <v>0</v>
      </c>
      <c r="Q151" s="154">
        <v>0</v>
      </c>
      <c r="R151" s="154">
        <f>Q151*H151</f>
        <v>0</v>
      </c>
      <c r="S151" s="154">
        <v>2.5000000000000001E-2</v>
      </c>
      <c r="T151" s="155">
        <f>S151*H151</f>
        <v>3.1951000000000001</v>
      </c>
      <c r="U151" s="34"/>
      <c r="V151" s="34"/>
      <c r="W151" s="34"/>
      <c r="X151" s="34"/>
      <c r="Y151" s="34"/>
      <c r="Z151" s="34"/>
      <c r="AA151" s="34"/>
      <c r="AB151" s="34"/>
      <c r="AC151" s="34"/>
      <c r="AD151" s="34"/>
      <c r="AE151" s="34"/>
      <c r="AR151" s="156" t="s">
        <v>139</v>
      </c>
      <c r="AT151" s="156" t="s">
        <v>134</v>
      </c>
      <c r="AU151" s="156" t="s">
        <v>80</v>
      </c>
      <c r="AY151" s="19" t="s">
        <v>131</v>
      </c>
      <c r="BE151" s="157">
        <f>IF(N151="základní",J151,0)</f>
        <v>0</v>
      </c>
      <c r="BF151" s="157">
        <f>IF(N151="snížená",J151,0)</f>
        <v>0</v>
      </c>
      <c r="BG151" s="157">
        <f>IF(N151="zákl. přenesená",J151,0)</f>
        <v>0</v>
      </c>
      <c r="BH151" s="157">
        <f>IF(N151="sníž. přenesená",J151,0)</f>
        <v>0</v>
      </c>
      <c r="BI151" s="157">
        <f>IF(N151="nulová",J151,0)</f>
        <v>0</v>
      </c>
      <c r="BJ151" s="19" t="s">
        <v>76</v>
      </c>
      <c r="BK151" s="157">
        <f>ROUND(I151*H151,2)</f>
        <v>0</v>
      </c>
      <c r="BL151" s="19" t="s">
        <v>139</v>
      </c>
      <c r="BM151" s="156" t="s">
        <v>216</v>
      </c>
    </row>
    <row r="152" spans="1:65" s="13" customFormat="1" ht="11.25">
      <c r="B152" s="163"/>
      <c r="D152" s="158" t="s">
        <v>143</v>
      </c>
      <c r="E152" s="164" t="s">
        <v>3</v>
      </c>
      <c r="F152" s="165" t="s">
        <v>144</v>
      </c>
      <c r="H152" s="164" t="s">
        <v>3</v>
      </c>
      <c r="I152" s="166"/>
      <c r="L152" s="163"/>
      <c r="M152" s="167"/>
      <c r="N152" s="168"/>
      <c r="O152" s="168"/>
      <c r="P152" s="168"/>
      <c r="Q152" s="168"/>
      <c r="R152" s="168"/>
      <c r="S152" s="168"/>
      <c r="T152" s="169"/>
      <c r="AT152" s="164" t="s">
        <v>143</v>
      </c>
      <c r="AU152" s="164" t="s">
        <v>80</v>
      </c>
      <c r="AV152" s="13" t="s">
        <v>76</v>
      </c>
      <c r="AW152" s="13" t="s">
        <v>33</v>
      </c>
      <c r="AX152" s="13" t="s">
        <v>72</v>
      </c>
      <c r="AY152" s="164" t="s">
        <v>131</v>
      </c>
    </row>
    <row r="153" spans="1:65" s="14" customFormat="1" ht="11.25">
      <c r="B153" s="170"/>
      <c r="D153" s="158" t="s">
        <v>143</v>
      </c>
      <c r="E153" s="171" t="s">
        <v>3</v>
      </c>
      <c r="F153" s="172" t="s">
        <v>154</v>
      </c>
      <c r="H153" s="173">
        <v>142.20400000000001</v>
      </c>
      <c r="I153" s="174"/>
      <c r="L153" s="170"/>
      <c r="M153" s="175"/>
      <c r="N153" s="176"/>
      <c r="O153" s="176"/>
      <c r="P153" s="176"/>
      <c r="Q153" s="176"/>
      <c r="R153" s="176"/>
      <c r="S153" s="176"/>
      <c r="T153" s="177"/>
      <c r="AT153" s="171" t="s">
        <v>143</v>
      </c>
      <c r="AU153" s="171" t="s">
        <v>80</v>
      </c>
      <c r="AV153" s="14" t="s">
        <v>80</v>
      </c>
      <c r="AW153" s="14" t="s">
        <v>33</v>
      </c>
      <c r="AX153" s="14" t="s">
        <v>72</v>
      </c>
      <c r="AY153" s="171" t="s">
        <v>131</v>
      </c>
    </row>
    <row r="154" spans="1:65" s="14" customFormat="1" ht="11.25">
      <c r="B154" s="170"/>
      <c r="D154" s="158" t="s">
        <v>143</v>
      </c>
      <c r="E154" s="171" t="s">
        <v>3</v>
      </c>
      <c r="F154" s="172" t="s">
        <v>155</v>
      </c>
      <c r="H154" s="173">
        <v>-14.4</v>
      </c>
      <c r="I154" s="174"/>
      <c r="L154" s="170"/>
      <c r="M154" s="175"/>
      <c r="N154" s="176"/>
      <c r="O154" s="176"/>
      <c r="P154" s="176"/>
      <c r="Q154" s="176"/>
      <c r="R154" s="176"/>
      <c r="S154" s="176"/>
      <c r="T154" s="177"/>
      <c r="AT154" s="171" t="s">
        <v>143</v>
      </c>
      <c r="AU154" s="171" t="s">
        <v>80</v>
      </c>
      <c r="AV154" s="14" t="s">
        <v>80</v>
      </c>
      <c r="AW154" s="14" t="s">
        <v>33</v>
      </c>
      <c r="AX154" s="14" t="s">
        <v>72</v>
      </c>
      <c r="AY154" s="171" t="s">
        <v>131</v>
      </c>
    </row>
    <row r="155" spans="1:65" s="15" customFormat="1" ht="11.25">
      <c r="B155" s="178"/>
      <c r="D155" s="158" t="s">
        <v>143</v>
      </c>
      <c r="E155" s="179" t="s">
        <v>3</v>
      </c>
      <c r="F155" s="180" t="s">
        <v>148</v>
      </c>
      <c r="H155" s="181">
        <v>127.804</v>
      </c>
      <c r="I155" s="182"/>
      <c r="L155" s="178"/>
      <c r="M155" s="183"/>
      <c r="N155" s="184"/>
      <c r="O155" s="184"/>
      <c r="P155" s="184"/>
      <c r="Q155" s="184"/>
      <c r="R155" s="184"/>
      <c r="S155" s="184"/>
      <c r="T155" s="185"/>
      <c r="AT155" s="179" t="s">
        <v>143</v>
      </c>
      <c r="AU155" s="179" t="s">
        <v>80</v>
      </c>
      <c r="AV155" s="15" t="s">
        <v>139</v>
      </c>
      <c r="AW155" s="15" t="s">
        <v>33</v>
      </c>
      <c r="AX155" s="15" t="s">
        <v>76</v>
      </c>
      <c r="AY155" s="179" t="s">
        <v>131</v>
      </c>
    </row>
    <row r="156" spans="1:65" s="2" customFormat="1" ht="16.5" customHeight="1">
      <c r="A156" s="34"/>
      <c r="B156" s="144"/>
      <c r="C156" s="145" t="s">
        <v>217</v>
      </c>
      <c r="D156" s="145" t="s">
        <v>134</v>
      </c>
      <c r="E156" s="146" t="s">
        <v>218</v>
      </c>
      <c r="F156" s="147" t="s">
        <v>219</v>
      </c>
      <c r="G156" s="148" t="s">
        <v>137</v>
      </c>
      <c r="H156" s="149">
        <v>3.3</v>
      </c>
      <c r="I156" s="150"/>
      <c r="J156" s="151">
        <f>ROUND(I156*H156,2)</f>
        <v>0</v>
      </c>
      <c r="K156" s="147" t="s">
        <v>138</v>
      </c>
      <c r="L156" s="35"/>
      <c r="M156" s="152" t="s">
        <v>3</v>
      </c>
      <c r="N156" s="153" t="s">
        <v>43</v>
      </c>
      <c r="O156" s="55"/>
      <c r="P156" s="154">
        <f>O156*H156</f>
        <v>0</v>
      </c>
      <c r="Q156" s="154">
        <v>0</v>
      </c>
      <c r="R156" s="154">
        <f>Q156*H156</f>
        <v>0</v>
      </c>
      <c r="S156" s="154">
        <v>2.5000000000000001E-2</v>
      </c>
      <c r="T156" s="155">
        <f>S156*H156</f>
        <v>8.2500000000000004E-2</v>
      </c>
      <c r="U156" s="34"/>
      <c r="V156" s="34"/>
      <c r="W156" s="34"/>
      <c r="X156" s="34"/>
      <c r="Y156" s="34"/>
      <c r="Z156" s="34"/>
      <c r="AA156" s="34"/>
      <c r="AB156" s="34"/>
      <c r="AC156" s="34"/>
      <c r="AD156" s="34"/>
      <c r="AE156" s="34"/>
      <c r="AR156" s="156" t="s">
        <v>139</v>
      </c>
      <c r="AT156" s="156" t="s">
        <v>134</v>
      </c>
      <c r="AU156" s="156" t="s">
        <v>80</v>
      </c>
      <c r="AY156" s="19" t="s">
        <v>131</v>
      </c>
      <c r="BE156" s="157">
        <f>IF(N156="základní",J156,0)</f>
        <v>0</v>
      </c>
      <c r="BF156" s="157">
        <f>IF(N156="snížená",J156,0)</f>
        <v>0</v>
      </c>
      <c r="BG156" s="157">
        <f>IF(N156="zákl. přenesená",J156,0)</f>
        <v>0</v>
      </c>
      <c r="BH156" s="157">
        <f>IF(N156="sníž. přenesená",J156,0)</f>
        <v>0</v>
      </c>
      <c r="BI156" s="157">
        <f>IF(N156="nulová",J156,0)</f>
        <v>0</v>
      </c>
      <c r="BJ156" s="19" t="s">
        <v>76</v>
      </c>
      <c r="BK156" s="157">
        <f>ROUND(I156*H156,2)</f>
        <v>0</v>
      </c>
      <c r="BL156" s="19" t="s">
        <v>139</v>
      </c>
      <c r="BM156" s="156" t="s">
        <v>220</v>
      </c>
    </row>
    <row r="157" spans="1:65" s="13" customFormat="1" ht="11.25">
      <c r="B157" s="163"/>
      <c r="D157" s="158" t="s">
        <v>143</v>
      </c>
      <c r="E157" s="164" t="s">
        <v>3</v>
      </c>
      <c r="F157" s="165" t="s">
        <v>144</v>
      </c>
      <c r="H157" s="164" t="s">
        <v>3</v>
      </c>
      <c r="I157" s="166"/>
      <c r="L157" s="163"/>
      <c r="M157" s="167"/>
      <c r="N157" s="168"/>
      <c r="O157" s="168"/>
      <c r="P157" s="168"/>
      <c r="Q157" s="168"/>
      <c r="R157" s="168"/>
      <c r="S157" s="168"/>
      <c r="T157" s="169"/>
      <c r="AT157" s="164" t="s">
        <v>143</v>
      </c>
      <c r="AU157" s="164" t="s">
        <v>80</v>
      </c>
      <c r="AV157" s="13" t="s">
        <v>76</v>
      </c>
      <c r="AW157" s="13" t="s">
        <v>33</v>
      </c>
      <c r="AX157" s="13" t="s">
        <v>72</v>
      </c>
      <c r="AY157" s="164" t="s">
        <v>131</v>
      </c>
    </row>
    <row r="158" spans="1:65" s="14" customFormat="1" ht="11.25">
      <c r="B158" s="170"/>
      <c r="D158" s="158" t="s">
        <v>143</v>
      </c>
      <c r="E158" s="171" t="s">
        <v>3</v>
      </c>
      <c r="F158" s="172" t="s">
        <v>153</v>
      </c>
      <c r="H158" s="173">
        <v>3.3</v>
      </c>
      <c r="I158" s="174"/>
      <c r="L158" s="170"/>
      <c r="M158" s="175"/>
      <c r="N158" s="176"/>
      <c r="O158" s="176"/>
      <c r="P158" s="176"/>
      <c r="Q158" s="176"/>
      <c r="R158" s="176"/>
      <c r="S158" s="176"/>
      <c r="T158" s="177"/>
      <c r="AT158" s="171" t="s">
        <v>143</v>
      </c>
      <c r="AU158" s="171" t="s">
        <v>80</v>
      </c>
      <c r="AV158" s="14" t="s">
        <v>80</v>
      </c>
      <c r="AW158" s="14" t="s">
        <v>33</v>
      </c>
      <c r="AX158" s="14" t="s">
        <v>72</v>
      </c>
      <c r="AY158" s="171" t="s">
        <v>131</v>
      </c>
    </row>
    <row r="159" spans="1:65" s="15" customFormat="1" ht="11.25">
      <c r="B159" s="178"/>
      <c r="D159" s="158" t="s">
        <v>143</v>
      </c>
      <c r="E159" s="179" t="s">
        <v>3</v>
      </c>
      <c r="F159" s="180" t="s">
        <v>148</v>
      </c>
      <c r="H159" s="181">
        <v>3.3</v>
      </c>
      <c r="I159" s="182"/>
      <c r="L159" s="178"/>
      <c r="M159" s="183"/>
      <c r="N159" s="184"/>
      <c r="O159" s="184"/>
      <c r="P159" s="184"/>
      <c r="Q159" s="184"/>
      <c r="R159" s="184"/>
      <c r="S159" s="184"/>
      <c r="T159" s="185"/>
      <c r="AT159" s="179" t="s">
        <v>143</v>
      </c>
      <c r="AU159" s="179" t="s">
        <v>80</v>
      </c>
      <c r="AV159" s="15" t="s">
        <v>139</v>
      </c>
      <c r="AW159" s="15" t="s">
        <v>33</v>
      </c>
      <c r="AX159" s="15" t="s">
        <v>76</v>
      </c>
      <c r="AY159" s="179" t="s">
        <v>131</v>
      </c>
    </row>
    <row r="160" spans="1:65" s="2" customFormat="1" ht="16.5" customHeight="1">
      <c r="A160" s="34"/>
      <c r="B160" s="144"/>
      <c r="C160" s="145" t="s">
        <v>221</v>
      </c>
      <c r="D160" s="145" t="s">
        <v>134</v>
      </c>
      <c r="E160" s="146" t="s">
        <v>222</v>
      </c>
      <c r="F160" s="147" t="s">
        <v>223</v>
      </c>
      <c r="G160" s="148" t="s">
        <v>137</v>
      </c>
      <c r="H160" s="149">
        <v>21.9</v>
      </c>
      <c r="I160" s="150"/>
      <c r="J160" s="151">
        <f>ROUND(I160*H160,2)</f>
        <v>0</v>
      </c>
      <c r="K160" s="147" t="s">
        <v>138</v>
      </c>
      <c r="L160" s="35"/>
      <c r="M160" s="152" t="s">
        <v>3</v>
      </c>
      <c r="N160" s="153" t="s">
        <v>43</v>
      </c>
      <c r="O160" s="55"/>
      <c r="P160" s="154">
        <f>O160*H160</f>
        <v>0</v>
      </c>
      <c r="Q160" s="154">
        <v>0</v>
      </c>
      <c r="R160" s="154">
        <f>Q160*H160</f>
        <v>0</v>
      </c>
      <c r="S160" s="154">
        <v>0</v>
      </c>
      <c r="T160" s="155">
        <f>S160*H160</f>
        <v>0</v>
      </c>
      <c r="U160" s="34"/>
      <c r="V160" s="34"/>
      <c r="W160" s="34"/>
      <c r="X160" s="34"/>
      <c r="Y160" s="34"/>
      <c r="Z160" s="34"/>
      <c r="AA160" s="34"/>
      <c r="AB160" s="34"/>
      <c r="AC160" s="34"/>
      <c r="AD160" s="34"/>
      <c r="AE160" s="34"/>
      <c r="AR160" s="156" t="s">
        <v>139</v>
      </c>
      <c r="AT160" s="156" t="s">
        <v>134</v>
      </c>
      <c r="AU160" s="156" t="s">
        <v>80</v>
      </c>
      <c r="AY160" s="19" t="s">
        <v>131</v>
      </c>
      <c r="BE160" s="157">
        <f>IF(N160="základní",J160,0)</f>
        <v>0</v>
      </c>
      <c r="BF160" s="157">
        <f>IF(N160="snížená",J160,0)</f>
        <v>0</v>
      </c>
      <c r="BG160" s="157">
        <f>IF(N160="zákl. přenesená",J160,0)</f>
        <v>0</v>
      </c>
      <c r="BH160" s="157">
        <f>IF(N160="sníž. přenesená",J160,0)</f>
        <v>0</v>
      </c>
      <c r="BI160" s="157">
        <f>IF(N160="nulová",J160,0)</f>
        <v>0</v>
      </c>
      <c r="BJ160" s="19" t="s">
        <v>76</v>
      </c>
      <c r="BK160" s="157">
        <f>ROUND(I160*H160,2)</f>
        <v>0</v>
      </c>
      <c r="BL160" s="19" t="s">
        <v>139</v>
      </c>
      <c r="BM160" s="156" t="s">
        <v>224</v>
      </c>
    </row>
    <row r="161" spans="1:65" s="2" customFormat="1" ht="58.5">
      <c r="A161" s="34"/>
      <c r="B161" s="35"/>
      <c r="C161" s="34"/>
      <c r="D161" s="158" t="s">
        <v>141</v>
      </c>
      <c r="E161" s="34"/>
      <c r="F161" s="159" t="s">
        <v>225</v>
      </c>
      <c r="G161" s="34"/>
      <c r="H161" s="34"/>
      <c r="I161" s="160"/>
      <c r="J161" s="34"/>
      <c r="K161" s="34"/>
      <c r="L161" s="35"/>
      <c r="M161" s="161"/>
      <c r="N161" s="162"/>
      <c r="O161" s="55"/>
      <c r="P161" s="55"/>
      <c r="Q161" s="55"/>
      <c r="R161" s="55"/>
      <c r="S161" s="55"/>
      <c r="T161" s="56"/>
      <c r="U161" s="34"/>
      <c r="V161" s="34"/>
      <c r="W161" s="34"/>
      <c r="X161" s="34"/>
      <c r="Y161" s="34"/>
      <c r="Z161" s="34"/>
      <c r="AA161" s="34"/>
      <c r="AB161" s="34"/>
      <c r="AC161" s="34"/>
      <c r="AD161" s="34"/>
      <c r="AE161" s="34"/>
      <c r="AT161" s="19" t="s">
        <v>141</v>
      </c>
      <c r="AU161" s="19" t="s">
        <v>80</v>
      </c>
    </row>
    <row r="162" spans="1:65" s="13" customFormat="1" ht="11.25">
      <c r="B162" s="163"/>
      <c r="D162" s="158" t="s">
        <v>143</v>
      </c>
      <c r="E162" s="164" t="s">
        <v>3</v>
      </c>
      <c r="F162" s="165" t="s">
        <v>144</v>
      </c>
      <c r="H162" s="164" t="s">
        <v>3</v>
      </c>
      <c r="I162" s="166"/>
      <c r="L162" s="163"/>
      <c r="M162" s="167"/>
      <c r="N162" s="168"/>
      <c r="O162" s="168"/>
      <c r="P162" s="168"/>
      <c r="Q162" s="168"/>
      <c r="R162" s="168"/>
      <c r="S162" s="168"/>
      <c r="T162" s="169"/>
      <c r="AT162" s="164" t="s">
        <v>143</v>
      </c>
      <c r="AU162" s="164" t="s">
        <v>80</v>
      </c>
      <c r="AV162" s="13" t="s">
        <v>76</v>
      </c>
      <c r="AW162" s="13" t="s">
        <v>33</v>
      </c>
      <c r="AX162" s="13" t="s">
        <v>72</v>
      </c>
      <c r="AY162" s="164" t="s">
        <v>131</v>
      </c>
    </row>
    <row r="163" spans="1:65" s="14" customFormat="1" ht="11.25">
      <c r="B163" s="170"/>
      <c r="D163" s="158" t="s">
        <v>143</v>
      </c>
      <c r="E163" s="171" t="s">
        <v>3</v>
      </c>
      <c r="F163" s="172" t="s">
        <v>153</v>
      </c>
      <c r="H163" s="173">
        <v>3.3</v>
      </c>
      <c r="I163" s="174"/>
      <c r="L163" s="170"/>
      <c r="M163" s="175"/>
      <c r="N163" s="176"/>
      <c r="O163" s="176"/>
      <c r="P163" s="176"/>
      <c r="Q163" s="176"/>
      <c r="R163" s="176"/>
      <c r="S163" s="176"/>
      <c r="T163" s="177"/>
      <c r="AT163" s="171" t="s">
        <v>143</v>
      </c>
      <c r="AU163" s="171" t="s">
        <v>80</v>
      </c>
      <c r="AV163" s="14" t="s">
        <v>80</v>
      </c>
      <c r="AW163" s="14" t="s">
        <v>33</v>
      </c>
      <c r="AX163" s="14" t="s">
        <v>72</v>
      </c>
      <c r="AY163" s="171" t="s">
        <v>131</v>
      </c>
    </row>
    <row r="164" spans="1:65" s="13" customFormat="1" ht="11.25">
      <c r="B164" s="163"/>
      <c r="D164" s="158" t="s">
        <v>143</v>
      </c>
      <c r="E164" s="164" t="s">
        <v>3</v>
      </c>
      <c r="F164" s="165" t="s">
        <v>203</v>
      </c>
      <c r="H164" s="164" t="s">
        <v>3</v>
      </c>
      <c r="I164" s="166"/>
      <c r="L164" s="163"/>
      <c r="M164" s="167"/>
      <c r="N164" s="168"/>
      <c r="O164" s="168"/>
      <c r="P164" s="168"/>
      <c r="Q164" s="168"/>
      <c r="R164" s="168"/>
      <c r="S164" s="168"/>
      <c r="T164" s="169"/>
      <c r="AT164" s="164" t="s">
        <v>143</v>
      </c>
      <c r="AU164" s="164" t="s">
        <v>80</v>
      </c>
      <c r="AV164" s="13" t="s">
        <v>76</v>
      </c>
      <c r="AW164" s="13" t="s">
        <v>33</v>
      </c>
      <c r="AX164" s="13" t="s">
        <v>72</v>
      </c>
      <c r="AY164" s="164" t="s">
        <v>131</v>
      </c>
    </row>
    <row r="165" spans="1:65" s="14" customFormat="1" ht="11.25">
      <c r="B165" s="170"/>
      <c r="D165" s="158" t="s">
        <v>143</v>
      </c>
      <c r="E165" s="171" t="s">
        <v>3</v>
      </c>
      <c r="F165" s="172" t="s">
        <v>226</v>
      </c>
      <c r="H165" s="173">
        <v>18.600000000000001</v>
      </c>
      <c r="I165" s="174"/>
      <c r="L165" s="170"/>
      <c r="M165" s="175"/>
      <c r="N165" s="176"/>
      <c r="O165" s="176"/>
      <c r="P165" s="176"/>
      <c r="Q165" s="176"/>
      <c r="R165" s="176"/>
      <c r="S165" s="176"/>
      <c r="T165" s="177"/>
      <c r="AT165" s="171" t="s">
        <v>143</v>
      </c>
      <c r="AU165" s="171" t="s">
        <v>80</v>
      </c>
      <c r="AV165" s="14" t="s">
        <v>80</v>
      </c>
      <c r="AW165" s="14" t="s">
        <v>33</v>
      </c>
      <c r="AX165" s="14" t="s">
        <v>72</v>
      </c>
      <c r="AY165" s="171" t="s">
        <v>131</v>
      </c>
    </row>
    <row r="166" spans="1:65" s="15" customFormat="1" ht="11.25">
      <c r="B166" s="178"/>
      <c r="D166" s="158" t="s">
        <v>143</v>
      </c>
      <c r="E166" s="179" t="s">
        <v>3</v>
      </c>
      <c r="F166" s="180" t="s">
        <v>148</v>
      </c>
      <c r="H166" s="181">
        <v>21.9</v>
      </c>
      <c r="I166" s="182"/>
      <c r="L166" s="178"/>
      <c r="M166" s="183"/>
      <c r="N166" s="184"/>
      <c r="O166" s="184"/>
      <c r="P166" s="184"/>
      <c r="Q166" s="184"/>
      <c r="R166" s="184"/>
      <c r="S166" s="184"/>
      <c r="T166" s="185"/>
      <c r="AT166" s="179" t="s">
        <v>143</v>
      </c>
      <c r="AU166" s="179" t="s">
        <v>80</v>
      </c>
      <c r="AV166" s="15" t="s">
        <v>139</v>
      </c>
      <c r="AW166" s="15" t="s">
        <v>33</v>
      </c>
      <c r="AX166" s="15" t="s">
        <v>76</v>
      </c>
      <c r="AY166" s="179" t="s">
        <v>131</v>
      </c>
    </row>
    <row r="167" spans="1:65" s="2" customFormat="1" ht="16.5" customHeight="1">
      <c r="A167" s="34"/>
      <c r="B167" s="144"/>
      <c r="C167" s="145" t="s">
        <v>9</v>
      </c>
      <c r="D167" s="145" t="s">
        <v>134</v>
      </c>
      <c r="E167" s="146" t="s">
        <v>227</v>
      </c>
      <c r="F167" s="147" t="s">
        <v>228</v>
      </c>
      <c r="G167" s="148" t="s">
        <v>137</v>
      </c>
      <c r="H167" s="149">
        <v>3.3</v>
      </c>
      <c r="I167" s="150"/>
      <c r="J167" s="151">
        <f>ROUND(I167*H167,2)</f>
        <v>0</v>
      </c>
      <c r="K167" s="147" t="s">
        <v>138</v>
      </c>
      <c r="L167" s="35"/>
      <c r="M167" s="152" t="s">
        <v>3</v>
      </c>
      <c r="N167" s="153" t="s">
        <v>43</v>
      </c>
      <c r="O167" s="55"/>
      <c r="P167" s="154">
        <f>O167*H167</f>
        <v>0</v>
      </c>
      <c r="Q167" s="154">
        <v>0</v>
      </c>
      <c r="R167" s="154">
        <f>Q167*H167</f>
        <v>0</v>
      </c>
      <c r="S167" s="154">
        <v>0</v>
      </c>
      <c r="T167" s="155">
        <f>S167*H167</f>
        <v>0</v>
      </c>
      <c r="U167" s="34"/>
      <c r="V167" s="34"/>
      <c r="W167" s="34"/>
      <c r="X167" s="34"/>
      <c r="Y167" s="34"/>
      <c r="Z167" s="34"/>
      <c r="AA167" s="34"/>
      <c r="AB167" s="34"/>
      <c r="AC167" s="34"/>
      <c r="AD167" s="34"/>
      <c r="AE167" s="34"/>
      <c r="AR167" s="156" t="s">
        <v>139</v>
      </c>
      <c r="AT167" s="156" t="s">
        <v>134</v>
      </c>
      <c r="AU167" s="156" t="s">
        <v>80</v>
      </c>
      <c r="AY167" s="19" t="s">
        <v>131</v>
      </c>
      <c r="BE167" s="157">
        <f>IF(N167="základní",J167,0)</f>
        <v>0</v>
      </c>
      <c r="BF167" s="157">
        <f>IF(N167="snížená",J167,0)</f>
        <v>0</v>
      </c>
      <c r="BG167" s="157">
        <f>IF(N167="zákl. přenesená",J167,0)</f>
        <v>0</v>
      </c>
      <c r="BH167" s="157">
        <f>IF(N167="sníž. přenesená",J167,0)</f>
        <v>0</v>
      </c>
      <c r="BI167" s="157">
        <f>IF(N167="nulová",J167,0)</f>
        <v>0</v>
      </c>
      <c r="BJ167" s="19" t="s">
        <v>76</v>
      </c>
      <c r="BK167" s="157">
        <f>ROUND(I167*H167,2)</f>
        <v>0</v>
      </c>
      <c r="BL167" s="19" t="s">
        <v>139</v>
      </c>
      <c r="BM167" s="156" t="s">
        <v>229</v>
      </c>
    </row>
    <row r="168" spans="1:65" s="2" customFormat="1" ht="58.5">
      <c r="A168" s="34"/>
      <c r="B168" s="35"/>
      <c r="C168" s="34"/>
      <c r="D168" s="158" t="s">
        <v>141</v>
      </c>
      <c r="E168" s="34"/>
      <c r="F168" s="159" t="s">
        <v>225</v>
      </c>
      <c r="G168" s="34"/>
      <c r="H168" s="34"/>
      <c r="I168" s="160"/>
      <c r="J168" s="34"/>
      <c r="K168" s="34"/>
      <c r="L168" s="35"/>
      <c r="M168" s="161"/>
      <c r="N168" s="162"/>
      <c r="O168" s="55"/>
      <c r="P168" s="55"/>
      <c r="Q168" s="55"/>
      <c r="R168" s="55"/>
      <c r="S168" s="55"/>
      <c r="T168" s="56"/>
      <c r="U168" s="34"/>
      <c r="V168" s="34"/>
      <c r="W168" s="34"/>
      <c r="X168" s="34"/>
      <c r="Y168" s="34"/>
      <c r="Z168" s="34"/>
      <c r="AA168" s="34"/>
      <c r="AB168" s="34"/>
      <c r="AC168" s="34"/>
      <c r="AD168" s="34"/>
      <c r="AE168" s="34"/>
      <c r="AT168" s="19" t="s">
        <v>141</v>
      </c>
      <c r="AU168" s="19" t="s">
        <v>80</v>
      </c>
    </row>
    <row r="169" spans="1:65" s="2" customFormat="1" ht="16.5" customHeight="1">
      <c r="A169" s="34"/>
      <c r="B169" s="144"/>
      <c r="C169" s="145" t="s">
        <v>230</v>
      </c>
      <c r="D169" s="145" t="s">
        <v>134</v>
      </c>
      <c r="E169" s="146" t="s">
        <v>231</v>
      </c>
      <c r="F169" s="147" t="s">
        <v>232</v>
      </c>
      <c r="G169" s="148" t="s">
        <v>137</v>
      </c>
      <c r="H169" s="149">
        <v>3.3</v>
      </c>
      <c r="I169" s="150"/>
      <c r="J169" s="151">
        <f>ROUND(I169*H169,2)</f>
        <v>0</v>
      </c>
      <c r="K169" s="147" t="s">
        <v>138</v>
      </c>
      <c r="L169" s="35"/>
      <c r="M169" s="152" t="s">
        <v>3</v>
      </c>
      <c r="N169" s="153" t="s">
        <v>43</v>
      </c>
      <c r="O169" s="55"/>
      <c r="P169" s="154">
        <f>O169*H169</f>
        <v>0</v>
      </c>
      <c r="Q169" s="154">
        <v>0</v>
      </c>
      <c r="R169" s="154">
        <f>Q169*H169</f>
        <v>0</v>
      </c>
      <c r="S169" s="154">
        <v>0</v>
      </c>
      <c r="T169" s="155">
        <f>S169*H169</f>
        <v>0</v>
      </c>
      <c r="U169" s="34"/>
      <c r="V169" s="34"/>
      <c r="W169" s="34"/>
      <c r="X169" s="34"/>
      <c r="Y169" s="34"/>
      <c r="Z169" s="34"/>
      <c r="AA169" s="34"/>
      <c r="AB169" s="34"/>
      <c r="AC169" s="34"/>
      <c r="AD169" s="34"/>
      <c r="AE169" s="34"/>
      <c r="AR169" s="156" t="s">
        <v>139</v>
      </c>
      <c r="AT169" s="156" t="s">
        <v>134</v>
      </c>
      <c r="AU169" s="156" t="s">
        <v>80</v>
      </c>
      <c r="AY169" s="19" t="s">
        <v>131</v>
      </c>
      <c r="BE169" s="157">
        <f>IF(N169="základní",J169,0)</f>
        <v>0</v>
      </c>
      <c r="BF169" s="157">
        <f>IF(N169="snížená",J169,0)</f>
        <v>0</v>
      </c>
      <c r="BG169" s="157">
        <f>IF(N169="zákl. přenesená",J169,0)</f>
        <v>0</v>
      </c>
      <c r="BH169" s="157">
        <f>IF(N169="sníž. přenesená",J169,0)</f>
        <v>0</v>
      </c>
      <c r="BI169" s="157">
        <f>IF(N169="nulová",J169,0)</f>
        <v>0</v>
      </c>
      <c r="BJ169" s="19" t="s">
        <v>76</v>
      </c>
      <c r="BK169" s="157">
        <f>ROUND(I169*H169,2)</f>
        <v>0</v>
      </c>
      <c r="BL169" s="19" t="s">
        <v>139</v>
      </c>
      <c r="BM169" s="156" t="s">
        <v>233</v>
      </c>
    </row>
    <row r="170" spans="1:65" s="2" customFormat="1" ht="58.5">
      <c r="A170" s="34"/>
      <c r="B170" s="35"/>
      <c r="C170" s="34"/>
      <c r="D170" s="158" t="s">
        <v>141</v>
      </c>
      <c r="E170" s="34"/>
      <c r="F170" s="159" t="s">
        <v>225</v>
      </c>
      <c r="G170" s="34"/>
      <c r="H170" s="34"/>
      <c r="I170" s="160"/>
      <c r="J170" s="34"/>
      <c r="K170" s="34"/>
      <c r="L170" s="35"/>
      <c r="M170" s="161"/>
      <c r="N170" s="162"/>
      <c r="O170" s="55"/>
      <c r="P170" s="55"/>
      <c r="Q170" s="55"/>
      <c r="R170" s="55"/>
      <c r="S170" s="55"/>
      <c r="T170" s="56"/>
      <c r="U170" s="34"/>
      <c r="V170" s="34"/>
      <c r="W170" s="34"/>
      <c r="X170" s="34"/>
      <c r="Y170" s="34"/>
      <c r="Z170" s="34"/>
      <c r="AA170" s="34"/>
      <c r="AB170" s="34"/>
      <c r="AC170" s="34"/>
      <c r="AD170" s="34"/>
      <c r="AE170" s="34"/>
      <c r="AT170" s="19" t="s">
        <v>141</v>
      </c>
      <c r="AU170" s="19" t="s">
        <v>80</v>
      </c>
    </row>
    <row r="171" spans="1:65" s="12" customFormat="1" ht="22.9" customHeight="1">
      <c r="B171" s="131"/>
      <c r="D171" s="132" t="s">
        <v>71</v>
      </c>
      <c r="E171" s="142" t="s">
        <v>234</v>
      </c>
      <c r="F171" s="142" t="s">
        <v>235</v>
      </c>
      <c r="I171" s="134"/>
      <c r="J171" s="143">
        <f>BK171</f>
        <v>0</v>
      </c>
      <c r="L171" s="131"/>
      <c r="M171" s="136"/>
      <c r="N171" s="137"/>
      <c r="O171" s="137"/>
      <c r="P171" s="138">
        <f>SUM(P172:P181)</f>
        <v>0</v>
      </c>
      <c r="Q171" s="137"/>
      <c r="R171" s="138">
        <f>SUM(R172:R181)</f>
        <v>0</v>
      </c>
      <c r="S171" s="137"/>
      <c r="T171" s="139">
        <f>SUM(T172:T181)</f>
        <v>0</v>
      </c>
      <c r="AR171" s="132" t="s">
        <v>76</v>
      </c>
      <c r="AT171" s="140" t="s">
        <v>71</v>
      </c>
      <c r="AU171" s="140" t="s">
        <v>76</v>
      </c>
      <c r="AY171" s="132" t="s">
        <v>131</v>
      </c>
      <c r="BK171" s="141">
        <f>SUM(BK172:BK181)</f>
        <v>0</v>
      </c>
    </row>
    <row r="172" spans="1:65" s="2" customFormat="1" ht="24.2" customHeight="1">
      <c r="A172" s="34"/>
      <c r="B172" s="144"/>
      <c r="C172" s="145" t="s">
        <v>236</v>
      </c>
      <c r="D172" s="145" t="s">
        <v>134</v>
      </c>
      <c r="E172" s="146" t="s">
        <v>237</v>
      </c>
      <c r="F172" s="147" t="s">
        <v>238</v>
      </c>
      <c r="G172" s="148" t="s">
        <v>239</v>
      </c>
      <c r="H172" s="149">
        <v>6.0880000000000001</v>
      </c>
      <c r="I172" s="150"/>
      <c r="J172" s="151">
        <f>ROUND(I172*H172,2)</f>
        <v>0</v>
      </c>
      <c r="K172" s="147" t="s">
        <v>138</v>
      </c>
      <c r="L172" s="35"/>
      <c r="M172" s="152" t="s">
        <v>3</v>
      </c>
      <c r="N172" s="153" t="s">
        <v>43</v>
      </c>
      <c r="O172" s="55"/>
      <c r="P172" s="154">
        <f>O172*H172</f>
        <v>0</v>
      </c>
      <c r="Q172" s="154">
        <v>0</v>
      </c>
      <c r="R172" s="154">
        <f>Q172*H172</f>
        <v>0</v>
      </c>
      <c r="S172" s="154">
        <v>0</v>
      </c>
      <c r="T172" s="155">
        <f>S172*H172</f>
        <v>0</v>
      </c>
      <c r="U172" s="34"/>
      <c r="V172" s="34"/>
      <c r="W172" s="34"/>
      <c r="X172" s="34"/>
      <c r="Y172" s="34"/>
      <c r="Z172" s="34"/>
      <c r="AA172" s="34"/>
      <c r="AB172" s="34"/>
      <c r="AC172" s="34"/>
      <c r="AD172" s="34"/>
      <c r="AE172" s="34"/>
      <c r="AR172" s="156" t="s">
        <v>139</v>
      </c>
      <c r="AT172" s="156" t="s">
        <v>134</v>
      </c>
      <c r="AU172" s="156" t="s">
        <v>80</v>
      </c>
      <c r="AY172" s="19" t="s">
        <v>131</v>
      </c>
      <c r="BE172" s="157">
        <f>IF(N172="základní",J172,0)</f>
        <v>0</v>
      </c>
      <c r="BF172" s="157">
        <f>IF(N172="snížená",J172,0)</f>
        <v>0</v>
      </c>
      <c r="BG172" s="157">
        <f>IF(N172="zákl. přenesená",J172,0)</f>
        <v>0</v>
      </c>
      <c r="BH172" s="157">
        <f>IF(N172="sníž. přenesená",J172,0)</f>
        <v>0</v>
      </c>
      <c r="BI172" s="157">
        <f>IF(N172="nulová",J172,0)</f>
        <v>0</v>
      </c>
      <c r="BJ172" s="19" t="s">
        <v>76</v>
      </c>
      <c r="BK172" s="157">
        <f>ROUND(I172*H172,2)</f>
        <v>0</v>
      </c>
      <c r="BL172" s="19" t="s">
        <v>139</v>
      </c>
      <c r="BM172" s="156" t="s">
        <v>240</v>
      </c>
    </row>
    <row r="173" spans="1:65" s="2" customFormat="1" ht="107.25">
      <c r="A173" s="34"/>
      <c r="B173" s="35"/>
      <c r="C173" s="34"/>
      <c r="D173" s="158" t="s">
        <v>141</v>
      </c>
      <c r="E173" s="34"/>
      <c r="F173" s="159" t="s">
        <v>241</v>
      </c>
      <c r="G173" s="34"/>
      <c r="H173" s="34"/>
      <c r="I173" s="160"/>
      <c r="J173" s="34"/>
      <c r="K173" s="34"/>
      <c r="L173" s="35"/>
      <c r="M173" s="161"/>
      <c r="N173" s="162"/>
      <c r="O173" s="55"/>
      <c r="P173" s="55"/>
      <c r="Q173" s="55"/>
      <c r="R173" s="55"/>
      <c r="S173" s="55"/>
      <c r="T173" s="56"/>
      <c r="U173" s="34"/>
      <c r="V173" s="34"/>
      <c r="W173" s="34"/>
      <c r="X173" s="34"/>
      <c r="Y173" s="34"/>
      <c r="Z173" s="34"/>
      <c r="AA173" s="34"/>
      <c r="AB173" s="34"/>
      <c r="AC173" s="34"/>
      <c r="AD173" s="34"/>
      <c r="AE173" s="34"/>
      <c r="AT173" s="19" t="s">
        <v>141</v>
      </c>
      <c r="AU173" s="19" t="s">
        <v>80</v>
      </c>
    </row>
    <row r="174" spans="1:65" s="2" customFormat="1" ht="21.75" customHeight="1">
      <c r="A174" s="34"/>
      <c r="B174" s="144"/>
      <c r="C174" s="145" t="s">
        <v>242</v>
      </c>
      <c r="D174" s="145" t="s">
        <v>134</v>
      </c>
      <c r="E174" s="146" t="s">
        <v>243</v>
      </c>
      <c r="F174" s="147" t="s">
        <v>244</v>
      </c>
      <c r="G174" s="148" t="s">
        <v>239</v>
      </c>
      <c r="H174" s="149">
        <v>6.0880000000000001</v>
      </c>
      <c r="I174" s="150"/>
      <c r="J174" s="151">
        <f>ROUND(I174*H174,2)</f>
        <v>0</v>
      </c>
      <c r="K174" s="147" t="s">
        <v>138</v>
      </c>
      <c r="L174" s="35"/>
      <c r="M174" s="152" t="s">
        <v>3</v>
      </c>
      <c r="N174" s="153" t="s">
        <v>43</v>
      </c>
      <c r="O174" s="55"/>
      <c r="P174" s="154">
        <f>O174*H174</f>
        <v>0</v>
      </c>
      <c r="Q174" s="154">
        <v>0</v>
      </c>
      <c r="R174" s="154">
        <f>Q174*H174</f>
        <v>0</v>
      </c>
      <c r="S174" s="154">
        <v>0</v>
      </c>
      <c r="T174" s="155">
        <f>S174*H174</f>
        <v>0</v>
      </c>
      <c r="U174" s="34"/>
      <c r="V174" s="34"/>
      <c r="W174" s="34"/>
      <c r="X174" s="34"/>
      <c r="Y174" s="34"/>
      <c r="Z174" s="34"/>
      <c r="AA174" s="34"/>
      <c r="AB174" s="34"/>
      <c r="AC174" s="34"/>
      <c r="AD174" s="34"/>
      <c r="AE174" s="34"/>
      <c r="AR174" s="156" t="s">
        <v>139</v>
      </c>
      <c r="AT174" s="156" t="s">
        <v>134</v>
      </c>
      <c r="AU174" s="156" t="s">
        <v>80</v>
      </c>
      <c r="AY174" s="19" t="s">
        <v>131</v>
      </c>
      <c r="BE174" s="157">
        <f>IF(N174="základní",J174,0)</f>
        <v>0</v>
      </c>
      <c r="BF174" s="157">
        <f>IF(N174="snížená",J174,0)</f>
        <v>0</v>
      </c>
      <c r="BG174" s="157">
        <f>IF(N174="zákl. přenesená",J174,0)</f>
        <v>0</v>
      </c>
      <c r="BH174" s="157">
        <f>IF(N174="sníž. přenesená",J174,0)</f>
        <v>0</v>
      </c>
      <c r="BI174" s="157">
        <f>IF(N174="nulová",J174,0)</f>
        <v>0</v>
      </c>
      <c r="BJ174" s="19" t="s">
        <v>76</v>
      </c>
      <c r="BK174" s="157">
        <f>ROUND(I174*H174,2)</f>
        <v>0</v>
      </c>
      <c r="BL174" s="19" t="s">
        <v>139</v>
      </c>
      <c r="BM174" s="156" t="s">
        <v>245</v>
      </c>
    </row>
    <row r="175" spans="1:65" s="2" customFormat="1" ht="58.5">
      <c r="A175" s="34"/>
      <c r="B175" s="35"/>
      <c r="C175" s="34"/>
      <c r="D175" s="158" t="s">
        <v>141</v>
      </c>
      <c r="E175" s="34"/>
      <c r="F175" s="159" t="s">
        <v>246</v>
      </c>
      <c r="G175" s="34"/>
      <c r="H175" s="34"/>
      <c r="I175" s="160"/>
      <c r="J175" s="34"/>
      <c r="K175" s="34"/>
      <c r="L175" s="35"/>
      <c r="M175" s="161"/>
      <c r="N175" s="162"/>
      <c r="O175" s="55"/>
      <c r="P175" s="55"/>
      <c r="Q175" s="55"/>
      <c r="R175" s="55"/>
      <c r="S175" s="55"/>
      <c r="T175" s="56"/>
      <c r="U175" s="34"/>
      <c r="V175" s="34"/>
      <c r="W175" s="34"/>
      <c r="X175" s="34"/>
      <c r="Y175" s="34"/>
      <c r="Z175" s="34"/>
      <c r="AA175" s="34"/>
      <c r="AB175" s="34"/>
      <c r="AC175" s="34"/>
      <c r="AD175" s="34"/>
      <c r="AE175" s="34"/>
      <c r="AT175" s="19" t="s">
        <v>141</v>
      </c>
      <c r="AU175" s="19" t="s">
        <v>80</v>
      </c>
    </row>
    <row r="176" spans="1:65" s="2" customFormat="1" ht="24.2" customHeight="1">
      <c r="A176" s="34"/>
      <c r="B176" s="144"/>
      <c r="C176" s="145" t="s">
        <v>247</v>
      </c>
      <c r="D176" s="145" t="s">
        <v>134</v>
      </c>
      <c r="E176" s="146" t="s">
        <v>248</v>
      </c>
      <c r="F176" s="147" t="s">
        <v>249</v>
      </c>
      <c r="G176" s="148" t="s">
        <v>239</v>
      </c>
      <c r="H176" s="149">
        <v>121.76</v>
      </c>
      <c r="I176" s="150"/>
      <c r="J176" s="151">
        <f>ROUND(I176*H176,2)</f>
        <v>0</v>
      </c>
      <c r="K176" s="147" t="s">
        <v>138</v>
      </c>
      <c r="L176" s="35"/>
      <c r="M176" s="152" t="s">
        <v>3</v>
      </c>
      <c r="N176" s="153" t="s">
        <v>43</v>
      </c>
      <c r="O176" s="55"/>
      <c r="P176" s="154">
        <f>O176*H176</f>
        <v>0</v>
      </c>
      <c r="Q176" s="154">
        <v>0</v>
      </c>
      <c r="R176" s="154">
        <f>Q176*H176</f>
        <v>0</v>
      </c>
      <c r="S176" s="154">
        <v>0</v>
      </c>
      <c r="T176" s="155">
        <f>S176*H176</f>
        <v>0</v>
      </c>
      <c r="U176" s="34"/>
      <c r="V176" s="34"/>
      <c r="W176" s="34"/>
      <c r="X176" s="34"/>
      <c r="Y176" s="34"/>
      <c r="Z176" s="34"/>
      <c r="AA176" s="34"/>
      <c r="AB176" s="34"/>
      <c r="AC176" s="34"/>
      <c r="AD176" s="34"/>
      <c r="AE176" s="34"/>
      <c r="AR176" s="156" t="s">
        <v>139</v>
      </c>
      <c r="AT176" s="156" t="s">
        <v>134</v>
      </c>
      <c r="AU176" s="156" t="s">
        <v>80</v>
      </c>
      <c r="AY176" s="19" t="s">
        <v>131</v>
      </c>
      <c r="BE176" s="157">
        <f>IF(N176="základní",J176,0)</f>
        <v>0</v>
      </c>
      <c r="BF176" s="157">
        <f>IF(N176="snížená",J176,0)</f>
        <v>0</v>
      </c>
      <c r="BG176" s="157">
        <f>IF(N176="zákl. přenesená",J176,0)</f>
        <v>0</v>
      </c>
      <c r="BH176" s="157">
        <f>IF(N176="sníž. přenesená",J176,0)</f>
        <v>0</v>
      </c>
      <c r="BI176" s="157">
        <f>IF(N176="nulová",J176,0)</f>
        <v>0</v>
      </c>
      <c r="BJ176" s="19" t="s">
        <v>76</v>
      </c>
      <c r="BK176" s="157">
        <f>ROUND(I176*H176,2)</f>
        <v>0</v>
      </c>
      <c r="BL176" s="19" t="s">
        <v>139</v>
      </c>
      <c r="BM176" s="156" t="s">
        <v>250</v>
      </c>
    </row>
    <row r="177" spans="1:65" s="2" customFormat="1" ht="58.5">
      <c r="A177" s="34"/>
      <c r="B177" s="35"/>
      <c r="C177" s="34"/>
      <c r="D177" s="158" t="s">
        <v>141</v>
      </c>
      <c r="E177" s="34"/>
      <c r="F177" s="159" t="s">
        <v>246</v>
      </c>
      <c r="G177" s="34"/>
      <c r="H177" s="34"/>
      <c r="I177" s="160"/>
      <c r="J177" s="34"/>
      <c r="K177" s="34"/>
      <c r="L177" s="35"/>
      <c r="M177" s="161"/>
      <c r="N177" s="162"/>
      <c r="O177" s="55"/>
      <c r="P177" s="55"/>
      <c r="Q177" s="55"/>
      <c r="R177" s="55"/>
      <c r="S177" s="55"/>
      <c r="T177" s="56"/>
      <c r="U177" s="34"/>
      <c r="V177" s="34"/>
      <c r="W177" s="34"/>
      <c r="X177" s="34"/>
      <c r="Y177" s="34"/>
      <c r="Z177" s="34"/>
      <c r="AA177" s="34"/>
      <c r="AB177" s="34"/>
      <c r="AC177" s="34"/>
      <c r="AD177" s="34"/>
      <c r="AE177" s="34"/>
      <c r="AT177" s="19" t="s">
        <v>141</v>
      </c>
      <c r="AU177" s="19" t="s">
        <v>80</v>
      </c>
    </row>
    <row r="178" spans="1:65" s="14" customFormat="1" ht="11.25">
      <c r="B178" s="170"/>
      <c r="D178" s="158" t="s">
        <v>143</v>
      </c>
      <c r="F178" s="172" t="s">
        <v>251</v>
      </c>
      <c r="H178" s="173">
        <v>121.76</v>
      </c>
      <c r="I178" s="174"/>
      <c r="L178" s="170"/>
      <c r="M178" s="175"/>
      <c r="N178" s="176"/>
      <c r="O178" s="176"/>
      <c r="P178" s="176"/>
      <c r="Q178" s="176"/>
      <c r="R178" s="176"/>
      <c r="S178" s="176"/>
      <c r="T178" s="177"/>
      <c r="AT178" s="171" t="s">
        <v>143</v>
      </c>
      <c r="AU178" s="171" t="s">
        <v>80</v>
      </c>
      <c r="AV178" s="14" t="s">
        <v>80</v>
      </c>
      <c r="AW178" s="14" t="s">
        <v>4</v>
      </c>
      <c r="AX178" s="14" t="s">
        <v>76</v>
      </c>
      <c r="AY178" s="171" t="s">
        <v>131</v>
      </c>
    </row>
    <row r="179" spans="1:65" s="2" customFormat="1" ht="24.2" customHeight="1">
      <c r="A179" s="34"/>
      <c r="B179" s="144"/>
      <c r="C179" s="145" t="s">
        <v>252</v>
      </c>
      <c r="D179" s="145" t="s">
        <v>134</v>
      </c>
      <c r="E179" s="146" t="s">
        <v>253</v>
      </c>
      <c r="F179" s="147" t="s">
        <v>254</v>
      </c>
      <c r="G179" s="148" t="s">
        <v>239</v>
      </c>
      <c r="H179" s="149">
        <v>6.0880000000000001</v>
      </c>
      <c r="I179" s="150"/>
      <c r="J179" s="151">
        <f>ROUND(I179*H179,2)</f>
        <v>0</v>
      </c>
      <c r="K179" s="147" t="s">
        <v>138</v>
      </c>
      <c r="L179" s="35"/>
      <c r="M179" s="152" t="s">
        <v>3</v>
      </c>
      <c r="N179" s="153" t="s">
        <v>43</v>
      </c>
      <c r="O179" s="55"/>
      <c r="P179" s="154">
        <f>O179*H179</f>
        <v>0</v>
      </c>
      <c r="Q179" s="154">
        <v>0</v>
      </c>
      <c r="R179" s="154">
        <f>Q179*H179</f>
        <v>0</v>
      </c>
      <c r="S179" s="154">
        <v>0</v>
      </c>
      <c r="T179" s="155">
        <f>S179*H179</f>
        <v>0</v>
      </c>
      <c r="U179" s="34"/>
      <c r="V179" s="34"/>
      <c r="W179" s="34"/>
      <c r="X179" s="34"/>
      <c r="Y179" s="34"/>
      <c r="Z179" s="34"/>
      <c r="AA179" s="34"/>
      <c r="AB179" s="34"/>
      <c r="AC179" s="34"/>
      <c r="AD179" s="34"/>
      <c r="AE179" s="34"/>
      <c r="AR179" s="156" t="s">
        <v>139</v>
      </c>
      <c r="AT179" s="156" t="s">
        <v>134</v>
      </c>
      <c r="AU179" s="156" t="s">
        <v>80</v>
      </c>
      <c r="AY179" s="19" t="s">
        <v>131</v>
      </c>
      <c r="BE179" s="157">
        <f>IF(N179="základní",J179,0)</f>
        <v>0</v>
      </c>
      <c r="BF179" s="157">
        <f>IF(N179="snížená",J179,0)</f>
        <v>0</v>
      </c>
      <c r="BG179" s="157">
        <f>IF(N179="zákl. přenesená",J179,0)</f>
        <v>0</v>
      </c>
      <c r="BH179" s="157">
        <f>IF(N179="sníž. přenesená",J179,0)</f>
        <v>0</v>
      </c>
      <c r="BI179" s="157">
        <f>IF(N179="nulová",J179,0)</f>
        <v>0</v>
      </c>
      <c r="BJ179" s="19" t="s">
        <v>76</v>
      </c>
      <c r="BK179" s="157">
        <f>ROUND(I179*H179,2)</f>
        <v>0</v>
      </c>
      <c r="BL179" s="19" t="s">
        <v>139</v>
      </c>
      <c r="BM179" s="156" t="s">
        <v>255</v>
      </c>
    </row>
    <row r="180" spans="1:65" s="2" customFormat="1" ht="58.5">
      <c r="A180" s="34"/>
      <c r="B180" s="35"/>
      <c r="C180" s="34"/>
      <c r="D180" s="158" t="s">
        <v>141</v>
      </c>
      <c r="E180" s="34"/>
      <c r="F180" s="159" t="s">
        <v>256</v>
      </c>
      <c r="G180" s="34"/>
      <c r="H180" s="34"/>
      <c r="I180" s="160"/>
      <c r="J180" s="34"/>
      <c r="K180" s="34"/>
      <c r="L180" s="35"/>
      <c r="M180" s="161"/>
      <c r="N180" s="162"/>
      <c r="O180" s="55"/>
      <c r="P180" s="55"/>
      <c r="Q180" s="55"/>
      <c r="R180" s="55"/>
      <c r="S180" s="55"/>
      <c r="T180" s="56"/>
      <c r="U180" s="34"/>
      <c r="V180" s="34"/>
      <c r="W180" s="34"/>
      <c r="X180" s="34"/>
      <c r="Y180" s="34"/>
      <c r="Z180" s="34"/>
      <c r="AA180" s="34"/>
      <c r="AB180" s="34"/>
      <c r="AC180" s="34"/>
      <c r="AD180" s="34"/>
      <c r="AE180" s="34"/>
      <c r="AT180" s="19" t="s">
        <v>141</v>
      </c>
      <c r="AU180" s="19" t="s">
        <v>80</v>
      </c>
    </row>
    <row r="181" spans="1:65" s="2" customFormat="1" ht="24.2" customHeight="1">
      <c r="A181" s="34"/>
      <c r="B181" s="144"/>
      <c r="C181" s="145" t="s">
        <v>8</v>
      </c>
      <c r="D181" s="145" t="s">
        <v>134</v>
      </c>
      <c r="E181" s="146" t="s">
        <v>257</v>
      </c>
      <c r="F181" s="147" t="s">
        <v>258</v>
      </c>
      <c r="G181" s="148" t="s">
        <v>259</v>
      </c>
      <c r="H181" s="149">
        <v>-1</v>
      </c>
      <c r="I181" s="150"/>
      <c r="J181" s="151">
        <f>ROUND(I181*H181,2)</f>
        <v>0</v>
      </c>
      <c r="K181" s="147" t="s">
        <v>3</v>
      </c>
      <c r="L181" s="35"/>
      <c r="M181" s="152" t="s">
        <v>3</v>
      </c>
      <c r="N181" s="153" t="s">
        <v>43</v>
      </c>
      <c r="O181" s="55"/>
      <c r="P181" s="154">
        <f>O181*H181</f>
        <v>0</v>
      </c>
      <c r="Q181" s="154">
        <v>0</v>
      </c>
      <c r="R181" s="154">
        <f>Q181*H181</f>
        <v>0</v>
      </c>
      <c r="S181" s="154">
        <v>0</v>
      </c>
      <c r="T181" s="155">
        <f>S181*H181</f>
        <v>0</v>
      </c>
      <c r="U181" s="34"/>
      <c r="V181" s="34"/>
      <c r="W181" s="34"/>
      <c r="X181" s="34"/>
      <c r="Y181" s="34"/>
      <c r="Z181" s="34"/>
      <c r="AA181" s="34"/>
      <c r="AB181" s="34"/>
      <c r="AC181" s="34"/>
      <c r="AD181" s="34"/>
      <c r="AE181" s="34"/>
      <c r="AR181" s="156" t="s">
        <v>139</v>
      </c>
      <c r="AT181" s="156" t="s">
        <v>134</v>
      </c>
      <c r="AU181" s="156" t="s">
        <v>80</v>
      </c>
      <c r="AY181" s="19" t="s">
        <v>131</v>
      </c>
      <c r="BE181" s="157">
        <f>IF(N181="základní",J181,0)</f>
        <v>0</v>
      </c>
      <c r="BF181" s="157">
        <f>IF(N181="snížená",J181,0)</f>
        <v>0</v>
      </c>
      <c r="BG181" s="157">
        <f>IF(N181="zákl. přenesená",J181,0)</f>
        <v>0</v>
      </c>
      <c r="BH181" s="157">
        <f>IF(N181="sníž. přenesená",J181,0)</f>
        <v>0</v>
      </c>
      <c r="BI181" s="157">
        <f>IF(N181="nulová",J181,0)</f>
        <v>0</v>
      </c>
      <c r="BJ181" s="19" t="s">
        <v>76</v>
      </c>
      <c r="BK181" s="157">
        <f>ROUND(I181*H181,2)</f>
        <v>0</v>
      </c>
      <c r="BL181" s="19" t="s">
        <v>139</v>
      </c>
      <c r="BM181" s="156" t="s">
        <v>260</v>
      </c>
    </row>
    <row r="182" spans="1:65" s="12" customFormat="1" ht="22.9" customHeight="1">
      <c r="B182" s="131"/>
      <c r="D182" s="132" t="s">
        <v>71</v>
      </c>
      <c r="E182" s="142" t="s">
        <v>261</v>
      </c>
      <c r="F182" s="142" t="s">
        <v>262</v>
      </c>
      <c r="I182" s="134"/>
      <c r="J182" s="143">
        <f>BK182</f>
        <v>0</v>
      </c>
      <c r="L182" s="131"/>
      <c r="M182" s="136"/>
      <c r="N182" s="137"/>
      <c r="O182" s="137"/>
      <c r="P182" s="138">
        <f>SUM(P183:P184)</f>
        <v>0</v>
      </c>
      <c r="Q182" s="137"/>
      <c r="R182" s="138">
        <f>SUM(R183:R184)</f>
        <v>0</v>
      </c>
      <c r="S182" s="137"/>
      <c r="T182" s="139">
        <f>SUM(T183:T184)</f>
        <v>0</v>
      </c>
      <c r="AR182" s="132" t="s">
        <v>76</v>
      </c>
      <c r="AT182" s="140" t="s">
        <v>71</v>
      </c>
      <c r="AU182" s="140" t="s">
        <v>76</v>
      </c>
      <c r="AY182" s="132" t="s">
        <v>131</v>
      </c>
      <c r="BK182" s="141">
        <f>SUM(BK183:BK184)</f>
        <v>0</v>
      </c>
    </row>
    <row r="183" spans="1:65" s="2" customFormat="1" ht="33" customHeight="1">
      <c r="A183" s="34"/>
      <c r="B183" s="144"/>
      <c r="C183" s="145" t="s">
        <v>263</v>
      </c>
      <c r="D183" s="145" t="s">
        <v>134</v>
      </c>
      <c r="E183" s="146" t="s">
        <v>264</v>
      </c>
      <c r="F183" s="147" t="s">
        <v>265</v>
      </c>
      <c r="G183" s="148" t="s">
        <v>239</v>
      </c>
      <c r="H183" s="149">
        <v>4.26</v>
      </c>
      <c r="I183" s="150"/>
      <c r="J183" s="151">
        <f>ROUND(I183*H183,2)</f>
        <v>0</v>
      </c>
      <c r="K183" s="147" t="s">
        <v>138</v>
      </c>
      <c r="L183" s="35"/>
      <c r="M183" s="152" t="s">
        <v>3</v>
      </c>
      <c r="N183" s="153" t="s">
        <v>43</v>
      </c>
      <c r="O183" s="55"/>
      <c r="P183" s="154">
        <f>O183*H183</f>
        <v>0</v>
      </c>
      <c r="Q183" s="154">
        <v>0</v>
      </c>
      <c r="R183" s="154">
        <f>Q183*H183</f>
        <v>0</v>
      </c>
      <c r="S183" s="154">
        <v>0</v>
      </c>
      <c r="T183" s="155">
        <f>S183*H183</f>
        <v>0</v>
      </c>
      <c r="U183" s="34"/>
      <c r="V183" s="34"/>
      <c r="W183" s="34"/>
      <c r="X183" s="34"/>
      <c r="Y183" s="34"/>
      <c r="Z183" s="34"/>
      <c r="AA183" s="34"/>
      <c r="AB183" s="34"/>
      <c r="AC183" s="34"/>
      <c r="AD183" s="34"/>
      <c r="AE183" s="34"/>
      <c r="AR183" s="156" t="s">
        <v>139</v>
      </c>
      <c r="AT183" s="156" t="s">
        <v>134</v>
      </c>
      <c r="AU183" s="156" t="s">
        <v>80</v>
      </c>
      <c r="AY183" s="19" t="s">
        <v>131</v>
      </c>
      <c r="BE183" s="157">
        <f>IF(N183="základní",J183,0)</f>
        <v>0</v>
      </c>
      <c r="BF183" s="157">
        <f>IF(N183="snížená",J183,0)</f>
        <v>0</v>
      </c>
      <c r="BG183" s="157">
        <f>IF(N183="zákl. přenesená",J183,0)</f>
        <v>0</v>
      </c>
      <c r="BH183" s="157">
        <f>IF(N183="sníž. přenesená",J183,0)</f>
        <v>0</v>
      </c>
      <c r="BI183" s="157">
        <f>IF(N183="nulová",J183,0)</f>
        <v>0</v>
      </c>
      <c r="BJ183" s="19" t="s">
        <v>76</v>
      </c>
      <c r="BK183" s="157">
        <f>ROUND(I183*H183,2)</f>
        <v>0</v>
      </c>
      <c r="BL183" s="19" t="s">
        <v>139</v>
      </c>
      <c r="BM183" s="156" t="s">
        <v>266</v>
      </c>
    </row>
    <row r="184" spans="1:65" s="2" customFormat="1" ht="58.5">
      <c r="A184" s="34"/>
      <c r="B184" s="35"/>
      <c r="C184" s="34"/>
      <c r="D184" s="158" t="s">
        <v>141</v>
      </c>
      <c r="E184" s="34"/>
      <c r="F184" s="159" t="s">
        <v>267</v>
      </c>
      <c r="G184" s="34"/>
      <c r="H184" s="34"/>
      <c r="I184" s="160"/>
      <c r="J184" s="34"/>
      <c r="K184" s="34"/>
      <c r="L184" s="35"/>
      <c r="M184" s="161"/>
      <c r="N184" s="162"/>
      <c r="O184" s="55"/>
      <c r="P184" s="55"/>
      <c r="Q184" s="55"/>
      <c r="R184" s="55"/>
      <c r="S184" s="55"/>
      <c r="T184" s="56"/>
      <c r="U184" s="34"/>
      <c r="V184" s="34"/>
      <c r="W184" s="34"/>
      <c r="X184" s="34"/>
      <c r="Y184" s="34"/>
      <c r="Z184" s="34"/>
      <c r="AA184" s="34"/>
      <c r="AB184" s="34"/>
      <c r="AC184" s="34"/>
      <c r="AD184" s="34"/>
      <c r="AE184" s="34"/>
      <c r="AT184" s="19" t="s">
        <v>141</v>
      </c>
      <c r="AU184" s="19" t="s">
        <v>80</v>
      </c>
    </row>
    <row r="185" spans="1:65" s="12" customFormat="1" ht="25.9" customHeight="1">
      <c r="B185" s="131"/>
      <c r="D185" s="132" t="s">
        <v>71</v>
      </c>
      <c r="E185" s="133" t="s">
        <v>268</v>
      </c>
      <c r="F185" s="133" t="s">
        <v>269</v>
      </c>
      <c r="I185" s="134"/>
      <c r="J185" s="135">
        <f>BK185</f>
        <v>0</v>
      </c>
      <c r="L185" s="131"/>
      <c r="M185" s="136"/>
      <c r="N185" s="137"/>
      <c r="O185" s="137"/>
      <c r="P185" s="138">
        <f>P186+P188+P190+P196+P209+P218+P251</f>
        <v>0</v>
      </c>
      <c r="Q185" s="137"/>
      <c r="R185" s="138">
        <f>R186+R188+R190+R196+R209+R218+R251</f>
        <v>1.7369299300000001</v>
      </c>
      <c r="S185" s="137"/>
      <c r="T185" s="139">
        <f>T186+T188+T190+T196+T209+T218+T251</f>
        <v>0.18933312000000002</v>
      </c>
      <c r="AR185" s="132" t="s">
        <v>80</v>
      </c>
      <c r="AT185" s="140" t="s">
        <v>71</v>
      </c>
      <c r="AU185" s="140" t="s">
        <v>72</v>
      </c>
      <c r="AY185" s="132" t="s">
        <v>131</v>
      </c>
      <c r="BK185" s="141">
        <f>BK186+BK188+BK190+BK196+BK209+BK218+BK251</f>
        <v>0</v>
      </c>
    </row>
    <row r="186" spans="1:65" s="12" customFormat="1" ht="22.9" customHeight="1">
      <c r="B186" s="131"/>
      <c r="D186" s="132" t="s">
        <v>71</v>
      </c>
      <c r="E186" s="142" t="s">
        <v>270</v>
      </c>
      <c r="F186" s="142" t="s">
        <v>271</v>
      </c>
      <c r="I186" s="134"/>
      <c r="J186" s="143">
        <f>BK186</f>
        <v>0</v>
      </c>
      <c r="L186" s="131"/>
      <c r="M186" s="136"/>
      <c r="N186" s="137"/>
      <c r="O186" s="137"/>
      <c r="P186" s="138">
        <f>P187</f>
        <v>0</v>
      </c>
      <c r="Q186" s="137"/>
      <c r="R186" s="138">
        <f>R187</f>
        <v>0</v>
      </c>
      <c r="S186" s="137"/>
      <c r="T186" s="139">
        <f>T187</f>
        <v>0</v>
      </c>
      <c r="AR186" s="132" t="s">
        <v>80</v>
      </c>
      <c r="AT186" s="140" t="s">
        <v>71</v>
      </c>
      <c r="AU186" s="140" t="s">
        <v>76</v>
      </c>
      <c r="AY186" s="132" t="s">
        <v>131</v>
      </c>
      <c r="BK186" s="141">
        <f>BK187</f>
        <v>0</v>
      </c>
    </row>
    <row r="187" spans="1:65" s="2" customFormat="1" ht="123.75" customHeight="1">
      <c r="A187" s="34"/>
      <c r="B187" s="144"/>
      <c r="C187" s="145" t="s">
        <v>272</v>
      </c>
      <c r="D187" s="145" t="s">
        <v>134</v>
      </c>
      <c r="E187" s="146" t="s">
        <v>273</v>
      </c>
      <c r="F187" s="147" t="s">
        <v>274</v>
      </c>
      <c r="G187" s="148" t="s">
        <v>259</v>
      </c>
      <c r="H187" s="149">
        <v>1</v>
      </c>
      <c r="I187" s="150"/>
      <c r="J187" s="151">
        <f>ROUND(I187*H187,2)</f>
        <v>0</v>
      </c>
      <c r="K187" s="147" t="s">
        <v>3</v>
      </c>
      <c r="L187" s="35"/>
      <c r="M187" s="152" t="s">
        <v>3</v>
      </c>
      <c r="N187" s="153" t="s">
        <v>43</v>
      </c>
      <c r="O187" s="55"/>
      <c r="P187" s="154">
        <f>O187*H187</f>
        <v>0</v>
      </c>
      <c r="Q187" s="154">
        <v>0</v>
      </c>
      <c r="R187" s="154">
        <f>Q187*H187</f>
        <v>0</v>
      </c>
      <c r="S187" s="154">
        <v>0</v>
      </c>
      <c r="T187" s="155">
        <f>S187*H187</f>
        <v>0</v>
      </c>
      <c r="U187" s="34"/>
      <c r="V187" s="34"/>
      <c r="W187" s="34"/>
      <c r="X187" s="34"/>
      <c r="Y187" s="34"/>
      <c r="Z187" s="34"/>
      <c r="AA187" s="34"/>
      <c r="AB187" s="34"/>
      <c r="AC187" s="34"/>
      <c r="AD187" s="34"/>
      <c r="AE187" s="34"/>
      <c r="AR187" s="156" t="s">
        <v>230</v>
      </c>
      <c r="AT187" s="156" t="s">
        <v>134</v>
      </c>
      <c r="AU187" s="156" t="s">
        <v>80</v>
      </c>
      <c r="AY187" s="19" t="s">
        <v>131</v>
      </c>
      <c r="BE187" s="157">
        <f>IF(N187="základní",J187,0)</f>
        <v>0</v>
      </c>
      <c r="BF187" s="157">
        <f>IF(N187="snížená",J187,0)</f>
        <v>0</v>
      </c>
      <c r="BG187" s="157">
        <f>IF(N187="zákl. přenesená",J187,0)</f>
        <v>0</v>
      </c>
      <c r="BH187" s="157">
        <f>IF(N187="sníž. přenesená",J187,0)</f>
        <v>0</v>
      </c>
      <c r="BI187" s="157">
        <f>IF(N187="nulová",J187,0)</f>
        <v>0</v>
      </c>
      <c r="BJ187" s="19" t="s">
        <v>76</v>
      </c>
      <c r="BK187" s="157">
        <f>ROUND(I187*H187,2)</f>
        <v>0</v>
      </c>
      <c r="BL187" s="19" t="s">
        <v>230</v>
      </c>
      <c r="BM187" s="156" t="s">
        <v>275</v>
      </c>
    </row>
    <row r="188" spans="1:65" s="12" customFormat="1" ht="22.9" customHeight="1">
      <c r="B188" s="131"/>
      <c r="D188" s="132" t="s">
        <v>71</v>
      </c>
      <c r="E188" s="142" t="s">
        <v>276</v>
      </c>
      <c r="F188" s="142" t="s">
        <v>277</v>
      </c>
      <c r="I188" s="134"/>
      <c r="J188" s="143">
        <f>BK188</f>
        <v>0</v>
      </c>
      <c r="L188" s="131"/>
      <c r="M188" s="136"/>
      <c r="N188" s="137"/>
      <c r="O188" s="137"/>
      <c r="P188" s="138">
        <f>P189</f>
        <v>0</v>
      </c>
      <c r="Q188" s="137"/>
      <c r="R188" s="138">
        <f>R189</f>
        <v>0</v>
      </c>
      <c r="S188" s="137"/>
      <c r="T188" s="139">
        <f>T189</f>
        <v>0</v>
      </c>
      <c r="AR188" s="132" t="s">
        <v>80</v>
      </c>
      <c r="AT188" s="140" t="s">
        <v>71</v>
      </c>
      <c r="AU188" s="140" t="s">
        <v>76</v>
      </c>
      <c r="AY188" s="132" t="s">
        <v>131</v>
      </c>
      <c r="BK188" s="141">
        <f>BK189</f>
        <v>0</v>
      </c>
    </row>
    <row r="189" spans="1:65" s="2" customFormat="1" ht="123.75" customHeight="1">
      <c r="A189" s="34"/>
      <c r="B189" s="144"/>
      <c r="C189" s="145" t="s">
        <v>278</v>
      </c>
      <c r="D189" s="145" t="s">
        <v>134</v>
      </c>
      <c r="E189" s="146" t="s">
        <v>279</v>
      </c>
      <c r="F189" s="147" t="s">
        <v>280</v>
      </c>
      <c r="G189" s="148" t="s">
        <v>259</v>
      </c>
      <c r="H189" s="149">
        <v>1</v>
      </c>
      <c r="I189" s="150"/>
      <c r="J189" s="151">
        <f>ROUND(I189*H189,2)</f>
        <v>0</v>
      </c>
      <c r="K189" s="147" t="s">
        <v>3</v>
      </c>
      <c r="L189" s="35"/>
      <c r="M189" s="152" t="s">
        <v>3</v>
      </c>
      <c r="N189" s="153" t="s">
        <v>43</v>
      </c>
      <c r="O189" s="55"/>
      <c r="P189" s="154">
        <f>O189*H189</f>
        <v>0</v>
      </c>
      <c r="Q189" s="154">
        <v>0</v>
      </c>
      <c r="R189" s="154">
        <f>Q189*H189</f>
        <v>0</v>
      </c>
      <c r="S189" s="154">
        <v>0</v>
      </c>
      <c r="T189" s="155">
        <f>S189*H189</f>
        <v>0</v>
      </c>
      <c r="U189" s="34"/>
      <c r="V189" s="34"/>
      <c r="W189" s="34"/>
      <c r="X189" s="34"/>
      <c r="Y189" s="34"/>
      <c r="Z189" s="34"/>
      <c r="AA189" s="34"/>
      <c r="AB189" s="34"/>
      <c r="AC189" s="34"/>
      <c r="AD189" s="34"/>
      <c r="AE189" s="34"/>
      <c r="AR189" s="156" t="s">
        <v>230</v>
      </c>
      <c r="AT189" s="156" t="s">
        <v>134</v>
      </c>
      <c r="AU189" s="156" t="s">
        <v>80</v>
      </c>
      <c r="AY189" s="19" t="s">
        <v>131</v>
      </c>
      <c r="BE189" s="157">
        <f>IF(N189="základní",J189,0)</f>
        <v>0</v>
      </c>
      <c r="BF189" s="157">
        <f>IF(N189="snížená",J189,0)</f>
        <v>0</v>
      </c>
      <c r="BG189" s="157">
        <f>IF(N189="zákl. přenesená",J189,0)</f>
        <v>0</v>
      </c>
      <c r="BH189" s="157">
        <f>IF(N189="sníž. přenesená",J189,0)</f>
        <v>0</v>
      </c>
      <c r="BI189" s="157">
        <f>IF(N189="nulová",J189,0)</f>
        <v>0</v>
      </c>
      <c r="BJ189" s="19" t="s">
        <v>76</v>
      </c>
      <c r="BK189" s="157">
        <f>ROUND(I189*H189,2)</f>
        <v>0</v>
      </c>
      <c r="BL189" s="19" t="s">
        <v>230</v>
      </c>
      <c r="BM189" s="156" t="s">
        <v>281</v>
      </c>
    </row>
    <row r="190" spans="1:65" s="12" customFormat="1" ht="22.9" customHeight="1">
      <c r="B190" s="131"/>
      <c r="D190" s="132" t="s">
        <v>71</v>
      </c>
      <c r="E190" s="142" t="s">
        <v>282</v>
      </c>
      <c r="F190" s="142" t="s">
        <v>283</v>
      </c>
      <c r="I190" s="134"/>
      <c r="J190" s="143">
        <f>BK190</f>
        <v>0</v>
      </c>
      <c r="L190" s="131"/>
      <c r="M190" s="136"/>
      <c r="N190" s="137"/>
      <c r="O190" s="137"/>
      <c r="P190" s="138">
        <f>SUM(P191:P195)</f>
        <v>0</v>
      </c>
      <c r="Q190" s="137"/>
      <c r="R190" s="138">
        <f>SUM(R191:R195)</f>
        <v>3.5000000000000003E-2</v>
      </c>
      <c r="S190" s="137"/>
      <c r="T190" s="139">
        <f>SUM(T191:T195)</f>
        <v>0</v>
      </c>
      <c r="AR190" s="132" t="s">
        <v>80</v>
      </c>
      <c r="AT190" s="140" t="s">
        <v>71</v>
      </c>
      <c r="AU190" s="140" t="s">
        <v>76</v>
      </c>
      <c r="AY190" s="132" t="s">
        <v>131</v>
      </c>
      <c r="BK190" s="141">
        <f>SUM(BK191:BK195)</f>
        <v>0</v>
      </c>
    </row>
    <row r="191" spans="1:65" s="2" customFormat="1" ht="24.2" customHeight="1">
      <c r="A191" s="34"/>
      <c r="B191" s="144"/>
      <c r="C191" s="145" t="s">
        <v>284</v>
      </c>
      <c r="D191" s="145" t="s">
        <v>134</v>
      </c>
      <c r="E191" s="146" t="s">
        <v>285</v>
      </c>
      <c r="F191" s="147" t="s">
        <v>286</v>
      </c>
      <c r="G191" s="148" t="s">
        <v>187</v>
      </c>
      <c r="H191" s="149">
        <v>1</v>
      </c>
      <c r="I191" s="150"/>
      <c r="J191" s="151">
        <f>ROUND(I191*H191,2)</f>
        <v>0</v>
      </c>
      <c r="K191" s="147" t="s">
        <v>3</v>
      </c>
      <c r="L191" s="35"/>
      <c r="M191" s="152" t="s">
        <v>3</v>
      </c>
      <c r="N191" s="153" t="s">
        <v>43</v>
      </c>
      <c r="O191" s="55"/>
      <c r="P191" s="154">
        <f>O191*H191</f>
        <v>0</v>
      </c>
      <c r="Q191" s="154">
        <v>3.5000000000000003E-2</v>
      </c>
      <c r="R191" s="154">
        <f>Q191*H191</f>
        <v>3.5000000000000003E-2</v>
      </c>
      <c r="S191" s="154">
        <v>0</v>
      </c>
      <c r="T191" s="155">
        <f>S191*H191</f>
        <v>0</v>
      </c>
      <c r="U191" s="34"/>
      <c r="V191" s="34"/>
      <c r="W191" s="34"/>
      <c r="X191" s="34"/>
      <c r="Y191" s="34"/>
      <c r="Z191" s="34"/>
      <c r="AA191" s="34"/>
      <c r="AB191" s="34"/>
      <c r="AC191" s="34"/>
      <c r="AD191" s="34"/>
      <c r="AE191" s="34"/>
      <c r="AR191" s="156" t="s">
        <v>230</v>
      </c>
      <c r="AT191" s="156" t="s">
        <v>134</v>
      </c>
      <c r="AU191" s="156" t="s">
        <v>80</v>
      </c>
      <c r="AY191" s="19" t="s">
        <v>131</v>
      </c>
      <c r="BE191" s="157">
        <f>IF(N191="základní",J191,0)</f>
        <v>0</v>
      </c>
      <c r="BF191" s="157">
        <f>IF(N191="snížená",J191,0)</f>
        <v>0</v>
      </c>
      <c r="BG191" s="157">
        <f>IF(N191="zákl. přenesená",J191,0)</f>
        <v>0</v>
      </c>
      <c r="BH191" s="157">
        <f>IF(N191="sníž. přenesená",J191,0)</f>
        <v>0</v>
      </c>
      <c r="BI191" s="157">
        <f>IF(N191="nulová",J191,0)</f>
        <v>0</v>
      </c>
      <c r="BJ191" s="19" t="s">
        <v>76</v>
      </c>
      <c r="BK191" s="157">
        <f>ROUND(I191*H191,2)</f>
        <v>0</v>
      </c>
      <c r="BL191" s="19" t="s">
        <v>230</v>
      </c>
      <c r="BM191" s="156" t="s">
        <v>287</v>
      </c>
    </row>
    <row r="192" spans="1:65" s="2" customFormat="1" ht="24.2" customHeight="1">
      <c r="A192" s="34"/>
      <c r="B192" s="144"/>
      <c r="C192" s="145" t="s">
        <v>288</v>
      </c>
      <c r="D192" s="145" t="s">
        <v>134</v>
      </c>
      <c r="E192" s="146" t="s">
        <v>289</v>
      </c>
      <c r="F192" s="147" t="s">
        <v>290</v>
      </c>
      <c r="G192" s="148" t="s">
        <v>239</v>
      </c>
      <c r="H192" s="149">
        <v>3.5000000000000003E-2</v>
      </c>
      <c r="I192" s="150"/>
      <c r="J192" s="151">
        <f>ROUND(I192*H192,2)</f>
        <v>0</v>
      </c>
      <c r="K192" s="147" t="s">
        <v>138</v>
      </c>
      <c r="L192" s="35"/>
      <c r="M192" s="152" t="s">
        <v>3</v>
      </c>
      <c r="N192" s="153" t="s">
        <v>43</v>
      </c>
      <c r="O192" s="55"/>
      <c r="P192" s="154">
        <f>O192*H192</f>
        <v>0</v>
      </c>
      <c r="Q192" s="154">
        <v>0</v>
      </c>
      <c r="R192" s="154">
        <f>Q192*H192</f>
        <v>0</v>
      </c>
      <c r="S192" s="154">
        <v>0</v>
      </c>
      <c r="T192" s="155">
        <f>S192*H192</f>
        <v>0</v>
      </c>
      <c r="U192" s="34"/>
      <c r="V192" s="34"/>
      <c r="W192" s="34"/>
      <c r="X192" s="34"/>
      <c r="Y192" s="34"/>
      <c r="Z192" s="34"/>
      <c r="AA192" s="34"/>
      <c r="AB192" s="34"/>
      <c r="AC192" s="34"/>
      <c r="AD192" s="34"/>
      <c r="AE192" s="34"/>
      <c r="AR192" s="156" t="s">
        <v>230</v>
      </c>
      <c r="AT192" s="156" t="s">
        <v>134</v>
      </c>
      <c r="AU192" s="156" t="s">
        <v>80</v>
      </c>
      <c r="AY192" s="19" t="s">
        <v>131</v>
      </c>
      <c r="BE192" s="157">
        <f>IF(N192="základní",J192,0)</f>
        <v>0</v>
      </c>
      <c r="BF192" s="157">
        <f>IF(N192="snížená",J192,0)</f>
        <v>0</v>
      </c>
      <c r="BG192" s="157">
        <f>IF(N192="zákl. přenesená",J192,0)</f>
        <v>0</v>
      </c>
      <c r="BH192" s="157">
        <f>IF(N192="sníž. přenesená",J192,0)</f>
        <v>0</v>
      </c>
      <c r="BI192" s="157">
        <f>IF(N192="nulová",J192,0)</f>
        <v>0</v>
      </c>
      <c r="BJ192" s="19" t="s">
        <v>76</v>
      </c>
      <c r="BK192" s="157">
        <f>ROUND(I192*H192,2)</f>
        <v>0</v>
      </c>
      <c r="BL192" s="19" t="s">
        <v>230</v>
      </c>
      <c r="BM192" s="156" t="s">
        <v>291</v>
      </c>
    </row>
    <row r="193" spans="1:65" s="2" customFormat="1" ht="78">
      <c r="A193" s="34"/>
      <c r="B193" s="35"/>
      <c r="C193" s="34"/>
      <c r="D193" s="158" t="s">
        <v>141</v>
      </c>
      <c r="E193" s="34"/>
      <c r="F193" s="159" t="s">
        <v>292</v>
      </c>
      <c r="G193" s="34"/>
      <c r="H193" s="34"/>
      <c r="I193" s="160"/>
      <c r="J193" s="34"/>
      <c r="K193" s="34"/>
      <c r="L193" s="35"/>
      <c r="M193" s="161"/>
      <c r="N193" s="162"/>
      <c r="O193" s="55"/>
      <c r="P193" s="55"/>
      <c r="Q193" s="55"/>
      <c r="R193" s="55"/>
      <c r="S193" s="55"/>
      <c r="T193" s="56"/>
      <c r="U193" s="34"/>
      <c r="V193" s="34"/>
      <c r="W193" s="34"/>
      <c r="X193" s="34"/>
      <c r="Y193" s="34"/>
      <c r="Z193" s="34"/>
      <c r="AA193" s="34"/>
      <c r="AB193" s="34"/>
      <c r="AC193" s="34"/>
      <c r="AD193" s="34"/>
      <c r="AE193" s="34"/>
      <c r="AT193" s="19" t="s">
        <v>141</v>
      </c>
      <c r="AU193" s="19" t="s">
        <v>80</v>
      </c>
    </row>
    <row r="194" spans="1:65" s="2" customFormat="1" ht="24.2" customHeight="1">
      <c r="A194" s="34"/>
      <c r="B194" s="144"/>
      <c r="C194" s="145" t="s">
        <v>293</v>
      </c>
      <c r="D194" s="145" t="s">
        <v>134</v>
      </c>
      <c r="E194" s="146" t="s">
        <v>294</v>
      </c>
      <c r="F194" s="147" t="s">
        <v>295</v>
      </c>
      <c r="G194" s="148" t="s">
        <v>239</v>
      </c>
      <c r="H194" s="149">
        <v>3.5000000000000003E-2</v>
      </c>
      <c r="I194" s="150"/>
      <c r="J194" s="151">
        <f>ROUND(I194*H194,2)</f>
        <v>0</v>
      </c>
      <c r="K194" s="147" t="s">
        <v>138</v>
      </c>
      <c r="L194" s="35"/>
      <c r="M194" s="152" t="s">
        <v>3</v>
      </c>
      <c r="N194" s="153" t="s">
        <v>43</v>
      </c>
      <c r="O194" s="55"/>
      <c r="P194" s="154">
        <f>O194*H194</f>
        <v>0</v>
      </c>
      <c r="Q194" s="154">
        <v>0</v>
      </c>
      <c r="R194" s="154">
        <f>Q194*H194</f>
        <v>0</v>
      </c>
      <c r="S194" s="154">
        <v>0</v>
      </c>
      <c r="T194" s="155">
        <f>S194*H194</f>
        <v>0</v>
      </c>
      <c r="U194" s="34"/>
      <c r="V194" s="34"/>
      <c r="W194" s="34"/>
      <c r="X194" s="34"/>
      <c r="Y194" s="34"/>
      <c r="Z194" s="34"/>
      <c r="AA194" s="34"/>
      <c r="AB194" s="34"/>
      <c r="AC194" s="34"/>
      <c r="AD194" s="34"/>
      <c r="AE194" s="34"/>
      <c r="AR194" s="156" t="s">
        <v>230</v>
      </c>
      <c r="AT194" s="156" t="s">
        <v>134</v>
      </c>
      <c r="AU194" s="156" t="s">
        <v>80</v>
      </c>
      <c r="AY194" s="19" t="s">
        <v>131</v>
      </c>
      <c r="BE194" s="157">
        <f>IF(N194="základní",J194,0)</f>
        <v>0</v>
      </c>
      <c r="BF194" s="157">
        <f>IF(N194="snížená",J194,0)</f>
        <v>0</v>
      </c>
      <c r="BG194" s="157">
        <f>IF(N194="zákl. přenesená",J194,0)</f>
        <v>0</v>
      </c>
      <c r="BH194" s="157">
        <f>IF(N194="sníž. přenesená",J194,0)</f>
        <v>0</v>
      </c>
      <c r="BI194" s="157">
        <f>IF(N194="nulová",J194,0)</f>
        <v>0</v>
      </c>
      <c r="BJ194" s="19" t="s">
        <v>76</v>
      </c>
      <c r="BK194" s="157">
        <f>ROUND(I194*H194,2)</f>
        <v>0</v>
      </c>
      <c r="BL194" s="19" t="s">
        <v>230</v>
      </c>
      <c r="BM194" s="156" t="s">
        <v>296</v>
      </c>
    </row>
    <row r="195" spans="1:65" s="2" customFormat="1" ht="78">
      <c r="A195" s="34"/>
      <c r="B195" s="35"/>
      <c r="C195" s="34"/>
      <c r="D195" s="158" t="s">
        <v>141</v>
      </c>
      <c r="E195" s="34"/>
      <c r="F195" s="159" t="s">
        <v>292</v>
      </c>
      <c r="G195" s="34"/>
      <c r="H195" s="34"/>
      <c r="I195" s="160"/>
      <c r="J195" s="34"/>
      <c r="K195" s="34"/>
      <c r="L195" s="35"/>
      <c r="M195" s="161"/>
      <c r="N195" s="162"/>
      <c r="O195" s="55"/>
      <c r="P195" s="55"/>
      <c r="Q195" s="55"/>
      <c r="R195" s="55"/>
      <c r="S195" s="55"/>
      <c r="T195" s="56"/>
      <c r="U195" s="34"/>
      <c r="V195" s="34"/>
      <c r="W195" s="34"/>
      <c r="X195" s="34"/>
      <c r="Y195" s="34"/>
      <c r="Z195" s="34"/>
      <c r="AA195" s="34"/>
      <c r="AB195" s="34"/>
      <c r="AC195" s="34"/>
      <c r="AD195" s="34"/>
      <c r="AE195" s="34"/>
      <c r="AT195" s="19" t="s">
        <v>141</v>
      </c>
      <c r="AU195" s="19" t="s">
        <v>80</v>
      </c>
    </row>
    <row r="196" spans="1:65" s="12" customFormat="1" ht="22.9" customHeight="1">
      <c r="B196" s="131"/>
      <c r="D196" s="132" t="s">
        <v>71</v>
      </c>
      <c r="E196" s="142" t="s">
        <v>297</v>
      </c>
      <c r="F196" s="142" t="s">
        <v>298</v>
      </c>
      <c r="I196" s="134"/>
      <c r="J196" s="143">
        <f>BK196</f>
        <v>0</v>
      </c>
      <c r="L196" s="131"/>
      <c r="M196" s="136"/>
      <c r="N196" s="137"/>
      <c r="O196" s="137"/>
      <c r="P196" s="138">
        <f>SUM(P197:P208)</f>
        <v>0</v>
      </c>
      <c r="Q196" s="137"/>
      <c r="R196" s="138">
        <f>SUM(R197:R208)</f>
        <v>0.48749999999999999</v>
      </c>
      <c r="S196" s="137"/>
      <c r="T196" s="139">
        <f>SUM(T197:T208)</f>
        <v>0</v>
      </c>
      <c r="AR196" s="132" t="s">
        <v>80</v>
      </c>
      <c r="AT196" s="140" t="s">
        <v>71</v>
      </c>
      <c r="AU196" s="140" t="s">
        <v>76</v>
      </c>
      <c r="AY196" s="132" t="s">
        <v>131</v>
      </c>
      <c r="BK196" s="141">
        <f>SUM(BK197:BK208)</f>
        <v>0</v>
      </c>
    </row>
    <row r="197" spans="1:65" s="2" customFormat="1" ht="16.5" customHeight="1">
      <c r="A197" s="34"/>
      <c r="B197" s="144"/>
      <c r="C197" s="145" t="s">
        <v>299</v>
      </c>
      <c r="D197" s="145" t="s">
        <v>134</v>
      </c>
      <c r="E197" s="146" t="s">
        <v>300</v>
      </c>
      <c r="F197" s="147" t="s">
        <v>301</v>
      </c>
      <c r="G197" s="148" t="s">
        <v>137</v>
      </c>
      <c r="H197" s="149">
        <v>10</v>
      </c>
      <c r="I197" s="150"/>
      <c r="J197" s="151">
        <f>ROUND(I197*H197,2)</f>
        <v>0</v>
      </c>
      <c r="K197" s="147" t="s">
        <v>3</v>
      </c>
      <c r="L197" s="35"/>
      <c r="M197" s="152" t="s">
        <v>3</v>
      </c>
      <c r="N197" s="153" t="s">
        <v>43</v>
      </c>
      <c r="O197" s="55"/>
      <c r="P197" s="154">
        <f>O197*H197</f>
        <v>0</v>
      </c>
      <c r="Q197" s="154">
        <v>2.5000000000000001E-2</v>
      </c>
      <c r="R197" s="154">
        <f>Q197*H197</f>
        <v>0.25</v>
      </c>
      <c r="S197" s="154">
        <v>0</v>
      </c>
      <c r="T197" s="155">
        <f>S197*H197</f>
        <v>0</v>
      </c>
      <c r="U197" s="34"/>
      <c r="V197" s="34"/>
      <c r="W197" s="34"/>
      <c r="X197" s="34"/>
      <c r="Y197" s="34"/>
      <c r="Z197" s="34"/>
      <c r="AA197" s="34"/>
      <c r="AB197" s="34"/>
      <c r="AC197" s="34"/>
      <c r="AD197" s="34"/>
      <c r="AE197" s="34"/>
      <c r="AR197" s="156" t="s">
        <v>230</v>
      </c>
      <c r="AT197" s="156" t="s">
        <v>134</v>
      </c>
      <c r="AU197" s="156" t="s">
        <v>80</v>
      </c>
      <c r="AY197" s="19" t="s">
        <v>131</v>
      </c>
      <c r="BE197" s="157">
        <f>IF(N197="základní",J197,0)</f>
        <v>0</v>
      </c>
      <c r="BF197" s="157">
        <f>IF(N197="snížená",J197,0)</f>
        <v>0</v>
      </c>
      <c r="BG197" s="157">
        <f>IF(N197="zákl. přenesená",J197,0)</f>
        <v>0</v>
      </c>
      <c r="BH197" s="157">
        <f>IF(N197="sníž. přenesená",J197,0)</f>
        <v>0</v>
      </c>
      <c r="BI197" s="157">
        <f>IF(N197="nulová",J197,0)</f>
        <v>0</v>
      </c>
      <c r="BJ197" s="19" t="s">
        <v>76</v>
      </c>
      <c r="BK197" s="157">
        <f>ROUND(I197*H197,2)</f>
        <v>0</v>
      </c>
      <c r="BL197" s="19" t="s">
        <v>230</v>
      </c>
      <c r="BM197" s="156" t="s">
        <v>302</v>
      </c>
    </row>
    <row r="198" spans="1:65" s="13" customFormat="1" ht="11.25">
      <c r="B198" s="163"/>
      <c r="D198" s="158" t="s">
        <v>143</v>
      </c>
      <c r="E198" s="164" t="s">
        <v>3</v>
      </c>
      <c r="F198" s="165" t="s">
        <v>144</v>
      </c>
      <c r="H198" s="164" t="s">
        <v>3</v>
      </c>
      <c r="I198" s="166"/>
      <c r="L198" s="163"/>
      <c r="M198" s="167"/>
      <c r="N198" s="168"/>
      <c r="O198" s="168"/>
      <c r="P198" s="168"/>
      <c r="Q198" s="168"/>
      <c r="R198" s="168"/>
      <c r="S198" s="168"/>
      <c r="T198" s="169"/>
      <c r="AT198" s="164" t="s">
        <v>143</v>
      </c>
      <c r="AU198" s="164" t="s">
        <v>80</v>
      </c>
      <c r="AV198" s="13" t="s">
        <v>76</v>
      </c>
      <c r="AW198" s="13" t="s">
        <v>33</v>
      </c>
      <c r="AX198" s="13" t="s">
        <v>72</v>
      </c>
      <c r="AY198" s="164" t="s">
        <v>131</v>
      </c>
    </row>
    <row r="199" spans="1:65" s="13" customFormat="1" ht="11.25">
      <c r="B199" s="163"/>
      <c r="D199" s="158" t="s">
        <v>143</v>
      </c>
      <c r="E199" s="164" t="s">
        <v>3</v>
      </c>
      <c r="F199" s="165" t="s">
        <v>303</v>
      </c>
      <c r="H199" s="164" t="s">
        <v>3</v>
      </c>
      <c r="I199" s="166"/>
      <c r="L199" s="163"/>
      <c r="M199" s="167"/>
      <c r="N199" s="168"/>
      <c r="O199" s="168"/>
      <c r="P199" s="168"/>
      <c r="Q199" s="168"/>
      <c r="R199" s="168"/>
      <c r="S199" s="168"/>
      <c r="T199" s="169"/>
      <c r="AT199" s="164" t="s">
        <v>143</v>
      </c>
      <c r="AU199" s="164" t="s">
        <v>80</v>
      </c>
      <c r="AV199" s="13" t="s">
        <v>76</v>
      </c>
      <c r="AW199" s="13" t="s">
        <v>33</v>
      </c>
      <c r="AX199" s="13" t="s">
        <v>72</v>
      </c>
      <c r="AY199" s="164" t="s">
        <v>131</v>
      </c>
    </row>
    <row r="200" spans="1:65" s="14" customFormat="1" ht="11.25">
      <c r="B200" s="170"/>
      <c r="D200" s="158" t="s">
        <v>143</v>
      </c>
      <c r="E200" s="171" t="s">
        <v>3</v>
      </c>
      <c r="F200" s="172" t="s">
        <v>304</v>
      </c>
      <c r="H200" s="173">
        <v>10</v>
      </c>
      <c r="I200" s="174"/>
      <c r="L200" s="170"/>
      <c r="M200" s="175"/>
      <c r="N200" s="176"/>
      <c r="O200" s="176"/>
      <c r="P200" s="176"/>
      <c r="Q200" s="176"/>
      <c r="R200" s="176"/>
      <c r="S200" s="176"/>
      <c r="T200" s="177"/>
      <c r="AT200" s="171" t="s">
        <v>143</v>
      </c>
      <c r="AU200" s="171" t="s">
        <v>80</v>
      </c>
      <c r="AV200" s="14" t="s">
        <v>80</v>
      </c>
      <c r="AW200" s="14" t="s">
        <v>33</v>
      </c>
      <c r="AX200" s="14" t="s">
        <v>76</v>
      </c>
      <c r="AY200" s="171" t="s">
        <v>131</v>
      </c>
    </row>
    <row r="201" spans="1:65" s="2" customFormat="1" ht="16.5" customHeight="1">
      <c r="A201" s="34"/>
      <c r="B201" s="144"/>
      <c r="C201" s="145" t="s">
        <v>305</v>
      </c>
      <c r="D201" s="145" t="s">
        <v>134</v>
      </c>
      <c r="E201" s="146" t="s">
        <v>306</v>
      </c>
      <c r="F201" s="147" t="s">
        <v>307</v>
      </c>
      <c r="G201" s="148" t="s">
        <v>166</v>
      </c>
      <c r="H201" s="149">
        <v>25</v>
      </c>
      <c r="I201" s="150"/>
      <c r="J201" s="151">
        <f>ROUND(I201*H201,2)</f>
        <v>0</v>
      </c>
      <c r="K201" s="147" t="s">
        <v>3</v>
      </c>
      <c r="L201" s="35"/>
      <c r="M201" s="152" t="s">
        <v>3</v>
      </c>
      <c r="N201" s="153" t="s">
        <v>43</v>
      </c>
      <c r="O201" s="55"/>
      <c r="P201" s="154">
        <f>O201*H201</f>
        <v>0</v>
      </c>
      <c r="Q201" s="154">
        <v>9.4999999999999998E-3</v>
      </c>
      <c r="R201" s="154">
        <f>Q201*H201</f>
        <v>0.23749999999999999</v>
      </c>
      <c r="S201" s="154">
        <v>0</v>
      </c>
      <c r="T201" s="155">
        <f>S201*H201</f>
        <v>0</v>
      </c>
      <c r="U201" s="34"/>
      <c r="V201" s="34"/>
      <c r="W201" s="34"/>
      <c r="X201" s="34"/>
      <c r="Y201" s="34"/>
      <c r="Z201" s="34"/>
      <c r="AA201" s="34"/>
      <c r="AB201" s="34"/>
      <c r="AC201" s="34"/>
      <c r="AD201" s="34"/>
      <c r="AE201" s="34"/>
      <c r="AR201" s="156" t="s">
        <v>230</v>
      </c>
      <c r="AT201" s="156" t="s">
        <v>134</v>
      </c>
      <c r="AU201" s="156" t="s">
        <v>80</v>
      </c>
      <c r="AY201" s="19" t="s">
        <v>131</v>
      </c>
      <c r="BE201" s="157">
        <f>IF(N201="základní",J201,0)</f>
        <v>0</v>
      </c>
      <c r="BF201" s="157">
        <f>IF(N201="snížená",J201,0)</f>
        <v>0</v>
      </c>
      <c r="BG201" s="157">
        <f>IF(N201="zákl. přenesená",J201,0)</f>
        <v>0</v>
      </c>
      <c r="BH201" s="157">
        <f>IF(N201="sníž. přenesená",J201,0)</f>
        <v>0</v>
      </c>
      <c r="BI201" s="157">
        <f>IF(N201="nulová",J201,0)</f>
        <v>0</v>
      </c>
      <c r="BJ201" s="19" t="s">
        <v>76</v>
      </c>
      <c r="BK201" s="157">
        <f>ROUND(I201*H201,2)</f>
        <v>0</v>
      </c>
      <c r="BL201" s="19" t="s">
        <v>230</v>
      </c>
      <c r="BM201" s="156" t="s">
        <v>308</v>
      </c>
    </row>
    <row r="202" spans="1:65" s="13" customFormat="1" ht="11.25">
      <c r="B202" s="163"/>
      <c r="D202" s="158" t="s">
        <v>143</v>
      </c>
      <c r="E202" s="164" t="s">
        <v>3</v>
      </c>
      <c r="F202" s="165" t="s">
        <v>144</v>
      </c>
      <c r="H202" s="164" t="s">
        <v>3</v>
      </c>
      <c r="I202" s="166"/>
      <c r="L202" s="163"/>
      <c r="M202" s="167"/>
      <c r="N202" s="168"/>
      <c r="O202" s="168"/>
      <c r="P202" s="168"/>
      <c r="Q202" s="168"/>
      <c r="R202" s="168"/>
      <c r="S202" s="168"/>
      <c r="T202" s="169"/>
      <c r="AT202" s="164" t="s">
        <v>143</v>
      </c>
      <c r="AU202" s="164" t="s">
        <v>80</v>
      </c>
      <c r="AV202" s="13" t="s">
        <v>76</v>
      </c>
      <c r="AW202" s="13" t="s">
        <v>33</v>
      </c>
      <c r="AX202" s="13" t="s">
        <v>72</v>
      </c>
      <c r="AY202" s="164" t="s">
        <v>131</v>
      </c>
    </row>
    <row r="203" spans="1:65" s="13" customFormat="1" ht="11.25">
      <c r="B203" s="163"/>
      <c r="D203" s="158" t="s">
        <v>143</v>
      </c>
      <c r="E203" s="164" t="s">
        <v>3</v>
      </c>
      <c r="F203" s="165" t="s">
        <v>303</v>
      </c>
      <c r="H203" s="164" t="s">
        <v>3</v>
      </c>
      <c r="I203" s="166"/>
      <c r="L203" s="163"/>
      <c r="M203" s="167"/>
      <c r="N203" s="168"/>
      <c r="O203" s="168"/>
      <c r="P203" s="168"/>
      <c r="Q203" s="168"/>
      <c r="R203" s="168"/>
      <c r="S203" s="168"/>
      <c r="T203" s="169"/>
      <c r="AT203" s="164" t="s">
        <v>143</v>
      </c>
      <c r="AU203" s="164" t="s">
        <v>80</v>
      </c>
      <c r="AV203" s="13" t="s">
        <v>76</v>
      </c>
      <c r="AW203" s="13" t="s">
        <v>33</v>
      </c>
      <c r="AX203" s="13" t="s">
        <v>72</v>
      </c>
      <c r="AY203" s="164" t="s">
        <v>131</v>
      </c>
    </row>
    <row r="204" spans="1:65" s="14" customFormat="1" ht="11.25">
      <c r="B204" s="170"/>
      <c r="D204" s="158" t="s">
        <v>143</v>
      </c>
      <c r="E204" s="171" t="s">
        <v>3</v>
      </c>
      <c r="F204" s="172" t="s">
        <v>309</v>
      </c>
      <c r="H204" s="173">
        <v>25</v>
      </c>
      <c r="I204" s="174"/>
      <c r="L204" s="170"/>
      <c r="M204" s="175"/>
      <c r="N204" s="176"/>
      <c r="O204" s="176"/>
      <c r="P204" s="176"/>
      <c r="Q204" s="176"/>
      <c r="R204" s="176"/>
      <c r="S204" s="176"/>
      <c r="T204" s="177"/>
      <c r="AT204" s="171" t="s">
        <v>143</v>
      </c>
      <c r="AU204" s="171" t="s">
        <v>80</v>
      </c>
      <c r="AV204" s="14" t="s">
        <v>80</v>
      </c>
      <c r="AW204" s="14" t="s">
        <v>33</v>
      </c>
      <c r="AX204" s="14" t="s">
        <v>76</v>
      </c>
      <c r="AY204" s="171" t="s">
        <v>131</v>
      </c>
    </row>
    <row r="205" spans="1:65" s="2" customFormat="1" ht="24.2" customHeight="1">
      <c r="A205" s="34"/>
      <c r="B205" s="144"/>
      <c r="C205" s="145" t="s">
        <v>310</v>
      </c>
      <c r="D205" s="145" t="s">
        <v>134</v>
      </c>
      <c r="E205" s="146" t="s">
        <v>311</v>
      </c>
      <c r="F205" s="147" t="s">
        <v>312</v>
      </c>
      <c r="G205" s="148" t="s">
        <v>239</v>
      </c>
      <c r="H205" s="149">
        <v>0.48799999999999999</v>
      </c>
      <c r="I205" s="150"/>
      <c r="J205" s="151">
        <f>ROUND(I205*H205,2)</f>
        <v>0</v>
      </c>
      <c r="K205" s="147" t="s">
        <v>138</v>
      </c>
      <c r="L205" s="35"/>
      <c r="M205" s="152" t="s">
        <v>3</v>
      </c>
      <c r="N205" s="153" t="s">
        <v>43</v>
      </c>
      <c r="O205" s="55"/>
      <c r="P205" s="154">
        <f>O205*H205</f>
        <v>0</v>
      </c>
      <c r="Q205" s="154">
        <v>0</v>
      </c>
      <c r="R205" s="154">
        <f>Q205*H205</f>
        <v>0</v>
      </c>
      <c r="S205" s="154">
        <v>0</v>
      </c>
      <c r="T205" s="155">
        <f>S205*H205</f>
        <v>0</v>
      </c>
      <c r="U205" s="34"/>
      <c r="V205" s="34"/>
      <c r="W205" s="34"/>
      <c r="X205" s="34"/>
      <c r="Y205" s="34"/>
      <c r="Z205" s="34"/>
      <c r="AA205" s="34"/>
      <c r="AB205" s="34"/>
      <c r="AC205" s="34"/>
      <c r="AD205" s="34"/>
      <c r="AE205" s="34"/>
      <c r="AR205" s="156" t="s">
        <v>230</v>
      </c>
      <c r="AT205" s="156" t="s">
        <v>134</v>
      </c>
      <c r="AU205" s="156" t="s">
        <v>80</v>
      </c>
      <c r="AY205" s="19" t="s">
        <v>131</v>
      </c>
      <c r="BE205" s="157">
        <f>IF(N205="základní",J205,0)</f>
        <v>0</v>
      </c>
      <c r="BF205" s="157">
        <f>IF(N205="snížená",J205,0)</f>
        <v>0</v>
      </c>
      <c r="BG205" s="157">
        <f>IF(N205="zákl. přenesená",J205,0)</f>
        <v>0</v>
      </c>
      <c r="BH205" s="157">
        <f>IF(N205="sníž. přenesená",J205,0)</f>
        <v>0</v>
      </c>
      <c r="BI205" s="157">
        <f>IF(N205="nulová",J205,0)</f>
        <v>0</v>
      </c>
      <c r="BJ205" s="19" t="s">
        <v>76</v>
      </c>
      <c r="BK205" s="157">
        <f>ROUND(I205*H205,2)</f>
        <v>0</v>
      </c>
      <c r="BL205" s="19" t="s">
        <v>230</v>
      </c>
      <c r="BM205" s="156" t="s">
        <v>313</v>
      </c>
    </row>
    <row r="206" spans="1:65" s="2" customFormat="1" ht="78">
      <c r="A206" s="34"/>
      <c r="B206" s="35"/>
      <c r="C206" s="34"/>
      <c r="D206" s="158" t="s">
        <v>141</v>
      </c>
      <c r="E206" s="34"/>
      <c r="F206" s="159" t="s">
        <v>314</v>
      </c>
      <c r="G206" s="34"/>
      <c r="H206" s="34"/>
      <c r="I206" s="160"/>
      <c r="J206" s="34"/>
      <c r="K206" s="34"/>
      <c r="L206" s="35"/>
      <c r="M206" s="161"/>
      <c r="N206" s="162"/>
      <c r="O206" s="55"/>
      <c r="P206" s="55"/>
      <c r="Q206" s="55"/>
      <c r="R206" s="55"/>
      <c r="S206" s="55"/>
      <c r="T206" s="56"/>
      <c r="U206" s="34"/>
      <c r="V206" s="34"/>
      <c r="W206" s="34"/>
      <c r="X206" s="34"/>
      <c r="Y206" s="34"/>
      <c r="Z206" s="34"/>
      <c r="AA206" s="34"/>
      <c r="AB206" s="34"/>
      <c r="AC206" s="34"/>
      <c r="AD206" s="34"/>
      <c r="AE206" s="34"/>
      <c r="AT206" s="19" t="s">
        <v>141</v>
      </c>
      <c r="AU206" s="19" t="s">
        <v>80</v>
      </c>
    </row>
    <row r="207" spans="1:65" s="2" customFormat="1" ht="24.2" customHeight="1">
      <c r="A207" s="34"/>
      <c r="B207" s="144"/>
      <c r="C207" s="145" t="s">
        <v>315</v>
      </c>
      <c r="D207" s="145" t="s">
        <v>134</v>
      </c>
      <c r="E207" s="146" t="s">
        <v>316</v>
      </c>
      <c r="F207" s="147" t="s">
        <v>317</v>
      </c>
      <c r="G207" s="148" t="s">
        <v>239</v>
      </c>
      <c r="H207" s="149">
        <v>0.48799999999999999</v>
      </c>
      <c r="I207" s="150"/>
      <c r="J207" s="151">
        <f>ROUND(I207*H207,2)</f>
        <v>0</v>
      </c>
      <c r="K207" s="147" t="s">
        <v>138</v>
      </c>
      <c r="L207" s="35"/>
      <c r="M207" s="152" t="s">
        <v>3</v>
      </c>
      <c r="N207" s="153" t="s">
        <v>43</v>
      </c>
      <c r="O207" s="55"/>
      <c r="P207" s="154">
        <f>O207*H207</f>
        <v>0</v>
      </c>
      <c r="Q207" s="154">
        <v>0</v>
      </c>
      <c r="R207" s="154">
        <f>Q207*H207</f>
        <v>0</v>
      </c>
      <c r="S207" s="154">
        <v>0</v>
      </c>
      <c r="T207" s="155">
        <f>S207*H207</f>
        <v>0</v>
      </c>
      <c r="U207" s="34"/>
      <c r="V207" s="34"/>
      <c r="W207" s="34"/>
      <c r="X207" s="34"/>
      <c r="Y207" s="34"/>
      <c r="Z207" s="34"/>
      <c r="AA207" s="34"/>
      <c r="AB207" s="34"/>
      <c r="AC207" s="34"/>
      <c r="AD207" s="34"/>
      <c r="AE207" s="34"/>
      <c r="AR207" s="156" t="s">
        <v>230</v>
      </c>
      <c r="AT207" s="156" t="s">
        <v>134</v>
      </c>
      <c r="AU207" s="156" t="s">
        <v>80</v>
      </c>
      <c r="AY207" s="19" t="s">
        <v>131</v>
      </c>
      <c r="BE207" s="157">
        <f>IF(N207="základní",J207,0)</f>
        <v>0</v>
      </c>
      <c r="BF207" s="157">
        <f>IF(N207="snížená",J207,0)</f>
        <v>0</v>
      </c>
      <c r="BG207" s="157">
        <f>IF(N207="zákl. přenesená",J207,0)</f>
        <v>0</v>
      </c>
      <c r="BH207" s="157">
        <f>IF(N207="sníž. přenesená",J207,0)</f>
        <v>0</v>
      </c>
      <c r="BI207" s="157">
        <f>IF(N207="nulová",J207,0)</f>
        <v>0</v>
      </c>
      <c r="BJ207" s="19" t="s">
        <v>76</v>
      </c>
      <c r="BK207" s="157">
        <f>ROUND(I207*H207,2)</f>
        <v>0</v>
      </c>
      <c r="BL207" s="19" t="s">
        <v>230</v>
      </c>
      <c r="BM207" s="156" t="s">
        <v>318</v>
      </c>
    </row>
    <row r="208" spans="1:65" s="2" customFormat="1" ht="78">
      <c r="A208" s="34"/>
      <c r="B208" s="35"/>
      <c r="C208" s="34"/>
      <c r="D208" s="158" t="s">
        <v>141</v>
      </c>
      <c r="E208" s="34"/>
      <c r="F208" s="159" t="s">
        <v>314</v>
      </c>
      <c r="G208" s="34"/>
      <c r="H208" s="34"/>
      <c r="I208" s="160"/>
      <c r="J208" s="34"/>
      <c r="K208" s="34"/>
      <c r="L208" s="35"/>
      <c r="M208" s="161"/>
      <c r="N208" s="162"/>
      <c r="O208" s="55"/>
      <c r="P208" s="55"/>
      <c r="Q208" s="55"/>
      <c r="R208" s="55"/>
      <c r="S208" s="55"/>
      <c r="T208" s="56"/>
      <c r="U208" s="34"/>
      <c r="V208" s="34"/>
      <c r="W208" s="34"/>
      <c r="X208" s="34"/>
      <c r="Y208" s="34"/>
      <c r="Z208" s="34"/>
      <c r="AA208" s="34"/>
      <c r="AB208" s="34"/>
      <c r="AC208" s="34"/>
      <c r="AD208" s="34"/>
      <c r="AE208" s="34"/>
      <c r="AT208" s="19" t="s">
        <v>141</v>
      </c>
      <c r="AU208" s="19" t="s">
        <v>80</v>
      </c>
    </row>
    <row r="209" spans="1:65" s="12" customFormat="1" ht="22.9" customHeight="1">
      <c r="B209" s="131"/>
      <c r="D209" s="132" t="s">
        <v>71</v>
      </c>
      <c r="E209" s="142" t="s">
        <v>319</v>
      </c>
      <c r="F209" s="142" t="s">
        <v>320</v>
      </c>
      <c r="I209" s="134"/>
      <c r="J209" s="143">
        <f>BK209</f>
        <v>0</v>
      </c>
      <c r="L209" s="131"/>
      <c r="M209" s="136"/>
      <c r="N209" s="137"/>
      <c r="O209" s="137"/>
      <c r="P209" s="138">
        <f>SUM(P210:P217)</f>
        <v>0</v>
      </c>
      <c r="Q209" s="137"/>
      <c r="R209" s="138">
        <f>SUM(R210:R217)</f>
        <v>0.25</v>
      </c>
      <c r="S209" s="137"/>
      <c r="T209" s="139">
        <f>SUM(T210:T217)</f>
        <v>0</v>
      </c>
      <c r="AR209" s="132" t="s">
        <v>80</v>
      </c>
      <c r="AT209" s="140" t="s">
        <v>71</v>
      </c>
      <c r="AU209" s="140" t="s">
        <v>76</v>
      </c>
      <c r="AY209" s="132" t="s">
        <v>131</v>
      </c>
      <c r="BK209" s="141">
        <f>SUM(BK210:BK217)</f>
        <v>0</v>
      </c>
    </row>
    <row r="210" spans="1:65" s="2" customFormat="1" ht="21.75" customHeight="1">
      <c r="A210" s="34"/>
      <c r="B210" s="144"/>
      <c r="C210" s="145" t="s">
        <v>321</v>
      </c>
      <c r="D210" s="145" t="s">
        <v>134</v>
      </c>
      <c r="E210" s="146" t="s">
        <v>322</v>
      </c>
      <c r="F210" s="147" t="s">
        <v>323</v>
      </c>
      <c r="G210" s="148" t="s">
        <v>3</v>
      </c>
      <c r="H210" s="149">
        <v>10</v>
      </c>
      <c r="I210" s="150"/>
      <c r="J210" s="151">
        <f>ROUND(I210*H210,2)</f>
        <v>0</v>
      </c>
      <c r="K210" s="147" t="s">
        <v>3</v>
      </c>
      <c r="L210" s="35"/>
      <c r="M210" s="152" t="s">
        <v>3</v>
      </c>
      <c r="N210" s="153" t="s">
        <v>43</v>
      </c>
      <c r="O210" s="55"/>
      <c r="P210" s="154">
        <f>O210*H210</f>
        <v>0</v>
      </c>
      <c r="Q210" s="154">
        <v>2.5000000000000001E-2</v>
      </c>
      <c r="R210" s="154">
        <f>Q210*H210</f>
        <v>0.25</v>
      </c>
      <c r="S210" s="154">
        <v>0</v>
      </c>
      <c r="T210" s="155">
        <f>S210*H210</f>
        <v>0</v>
      </c>
      <c r="U210" s="34"/>
      <c r="V210" s="34"/>
      <c r="W210" s="34"/>
      <c r="X210" s="34"/>
      <c r="Y210" s="34"/>
      <c r="Z210" s="34"/>
      <c r="AA210" s="34"/>
      <c r="AB210" s="34"/>
      <c r="AC210" s="34"/>
      <c r="AD210" s="34"/>
      <c r="AE210" s="34"/>
      <c r="AR210" s="156" t="s">
        <v>230</v>
      </c>
      <c r="AT210" s="156" t="s">
        <v>134</v>
      </c>
      <c r="AU210" s="156" t="s">
        <v>80</v>
      </c>
      <c r="AY210" s="19" t="s">
        <v>131</v>
      </c>
      <c r="BE210" s="157">
        <f>IF(N210="základní",J210,0)</f>
        <v>0</v>
      </c>
      <c r="BF210" s="157">
        <f>IF(N210="snížená",J210,0)</f>
        <v>0</v>
      </c>
      <c r="BG210" s="157">
        <f>IF(N210="zákl. přenesená",J210,0)</f>
        <v>0</v>
      </c>
      <c r="BH210" s="157">
        <f>IF(N210="sníž. přenesená",J210,0)</f>
        <v>0</v>
      </c>
      <c r="BI210" s="157">
        <f>IF(N210="nulová",J210,0)</f>
        <v>0</v>
      </c>
      <c r="BJ210" s="19" t="s">
        <v>76</v>
      </c>
      <c r="BK210" s="157">
        <f>ROUND(I210*H210,2)</f>
        <v>0</v>
      </c>
      <c r="BL210" s="19" t="s">
        <v>230</v>
      </c>
      <c r="BM210" s="156" t="s">
        <v>324</v>
      </c>
    </row>
    <row r="211" spans="1:65" s="13" customFormat="1" ht="11.25">
      <c r="B211" s="163"/>
      <c r="D211" s="158" t="s">
        <v>143</v>
      </c>
      <c r="E211" s="164" t="s">
        <v>3</v>
      </c>
      <c r="F211" s="165" t="s">
        <v>144</v>
      </c>
      <c r="H211" s="164" t="s">
        <v>3</v>
      </c>
      <c r="I211" s="166"/>
      <c r="L211" s="163"/>
      <c r="M211" s="167"/>
      <c r="N211" s="168"/>
      <c r="O211" s="168"/>
      <c r="P211" s="168"/>
      <c r="Q211" s="168"/>
      <c r="R211" s="168"/>
      <c r="S211" s="168"/>
      <c r="T211" s="169"/>
      <c r="AT211" s="164" t="s">
        <v>143</v>
      </c>
      <c r="AU211" s="164" t="s">
        <v>80</v>
      </c>
      <c r="AV211" s="13" t="s">
        <v>76</v>
      </c>
      <c r="AW211" s="13" t="s">
        <v>33</v>
      </c>
      <c r="AX211" s="13" t="s">
        <v>72</v>
      </c>
      <c r="AY211" s="164" t="s">
        <v>131</v>
      </c>
    </row>
    <row r="212" spans="1:65" s="13" customFormat="1" ht="11.25">
      <c r="B212" s="163"/>
      <c r="D212" s="158" t="s">
        <v>143</v>
      </c>
      <c r="E212" s="164" t="s">
        <v>3</v>
      </c>
      <c r="F212" s="165" t="s">
        <v>303</v>
      </c>
      <c r="H212" s="164" t="s">
        <v>3</v>
      </c>
      <c r="I212" s="166"/>
      <c r="L212" s="163"/>
      <c r="M212" s="167"/>
      <c r="N212" s="168"/>
      <c r="O212" s="168"/>
      <c r="P212" s="168"/>
      <c r="Q212" s="168"/>
      <c r="R212" s="168"/>
      <c r="S212" s="168"/>
      <c r="T212" s="169"/>
      <c r="AT212" s="164" t="s">
        <v>143</v>
      </c>
      <c r="AU212" s="164" t="s">
        <v>80</v>
      </c>
      <c r="AV212" s="13" t="s">
        <v>76</v>
      </c>
      <c r="AW212" s="13" t="s">
        <v>33</v>
      </c>
      <c r="AX212" s="13" t="s">
        <v>72</v>
      </c>
      <c r="AY212" s="164" t="s">
        <v>131</v>
      </c>
    </row>
    <row r="213" spans="1:65" s="14" customFormat="1" ht="11.25">
      <c r="B213" s="170"/>
      <c r="D213" s="158" t="s">
        <v>143</v>
      </c>
      <c r="E213" s="171" t="s">
        <v>3</v>
      </c>
      <c r="F213" s="172" t="s">
        <v>304</v>
      </c>
      <c r="H213" s="173">
        <v>10</v>
      </c>
      <c r="I213" s="174"/>
      <c r="L213" s="170"/>
      <c r="M213" s="175"/>
      <c r="N213" s="176"/>
      <c r="O213" s="176"/>
      <c r="P213" s="176"/>
      <c r="Q213" s="176"/>
      <c r="R213" s="176"/>
      <c r="S213" s="176"/>
      <c r="T213" s="177"/>
      <c r="AT213" s="171" t="s">
        <v>143</v>
      </c>
      <c r="AU213" s="171" t="s">
        <v>80</v>
      </c>
      <c r="AV213" s="14" t="s">
        <v>80</v>
      </c>
      <c r="AW213" s="14" t="s">
        <v>33</v>
      </c>
      <c r="AX213" s="14" t="s">
        <v>76</v>
      </c>
      <c r="AY213" s="171" t="s">
        <v>131</v>
      </c>
    </row>
    <row r="214" spans="1:65" s="2" customFormat="1" ht="24.2" customHeight="1">
      <c r="A214" s="34"/>
      <c r="B214" s="144"/>
      <c r="C214" s="145" t="s">
        <v>325</v>
      </c>
      <c r="D214" s="145" t="s">
        <v>134</v>
      </c>
      <c r="E214" s="146" t="s">
        <v>326</v>
      </c>
      <c r="F214" s="147" t="s">
        <v>327</v>
      </c>
      <c r="G214" s="148" t="s">
        <v>239</v>
      </c>
      <c r="H214" s="149">
        <v>0.25</v>
      </c>
      <c r="I214" s="150"/>
      <c r="J214" s="151">
        <f>ROUND(I214*H214,2)</f>
        <v>0</v>
      </c>
      <c r="K214" s="147" t="s">
        <v>138</v>
      </c>
      <c r="L214" s="35"/>
      <c r="M214" s="152" t="s">
        <v>3</v>
      </c>
      <c r="N214" s="153" t="s">
        <v>43</v>
      </c>
      <c r="O214" s="55"/>
      <c r="P214" s="154">
        <f>O214*H214</f>
        <v>0</v>
      </c>
      <c r="Q214" s="154">
        <v>0</v>
      </c>
      <c r="R214" s="154">
        <f>Q214*H214</f>
        <v>0</v>
      </c>
      <c r="S214" s="154">
        <v>0</v>
      </c>
      <c r="T214" s="155">
        <f>S214*H214</f>
        <v>0</v>
      </c>
      <c r="U214" s="34"/>
      <c r="V214" s="34"/>
      <c r="W214" s="34"/>
      <c r="X214" s="34"/>
      <c r="Y214" s="34"/>
      <c r="Z214" s="34"/>
      <c r="AA214" s="34"/>
      <c r="AB214" s="34"/>
      <c r="AC214" s="34"/>
      <c r="AD214" s="34"/>
      <c r="AE214" s="34"/>
      <c r="AR214" s="156" t="s">
        <v>230</v>
      </c>
      <c r="AT214" s="156" t="s">
        <v>134</v>
      </c>
      <c r="AU214" s="156" t="s">
        <v>80</v>
      </c>
      <c r="AY214" s="19" t="s">
        <v>131</v>
      </c>
      <c r="BE214" s="157">
        <f>IF(N214="základní",J214,0)</f>
        <v>0</v>
      </c>
      <c r="BF214" s="157">
        <f>IF(N214="snížená",J214,0)</f>
        <v>0</v>
      </c>
      <c r="BG214" s="157">
        <f>IF(N214="zákl. přenesená",J214,0)</f>
        <v>0</v>
      </c>
      <c r="BH214" s="157">
        <f>IF(N214="sníž. přenesená",J214,0)</f>
        <v>0</v>
      </c>
      <c r="BI214" s="157">
        <f>IF(N214="nulová",J214,0)</f>
        <v>0</v>
      </c>
      <c r="BJ214" s="19" t="s">
        <v>76</v>
      </c>
      <c r="BK214" s="157">
        <f>ROUND(I214*H214,2)</f>
        <v>0</v>
      </c>
      <c r="BL214" s="19" t="s">
        <v>230</v>
      </c>
      <c r="BM214" s="156" t="s">
        <v>328</v>
      </c>
    </row>
    <row r="215" spans="1:65" s="2" customFormat="1" ht="78">
      <c r="A215" s="34"/>
      <c r="B215" s="35"/>
      <c r="C215" s="34"/>
      <c r="D215" s="158" t="s">
        <v>141</v>
      </c>
      <c r="E215" s="34"/>
      <c r="F215" s="159" t="s">
        <v>329</v>
      </c>
      <c r="G215" s="34"/>
      <c r="H215" s="34"/>
      <c r="I215" s="160"/>
      <c r="J215" s="34"/>
      <c r="K215" s="34"/>
      <c r="L215" s="35"/>
      <c r="M215" s="161"/>
      <c r="N215" s="162"/>
      <c r="O215" s="55"/>
      <c r="P215" s="55"/>
      <c r="Q215" s="55"/>
      <c r="R215" s="55"/>
      <c r="S215" s="55"/>
      <c r="T215" s="56"/>
      <c r="U215" s="34"/>
      <c r="V215" s="34"/>
      <c r="W215" s="34"/>
      <c r="X215" s="34"/>
      <c r="Y215" s="34"/>
      <c r="Z215" s="34"/>
      <c r="AA215" s="34"/>
      <c r="AB215" s="34"/>
      <c r="AC215" s="34"/>
      <c r="AD215" s="34"/>
      <c r="AE215" s="34"/>
      <c r="AT215" s="19" t="s">
        <v>141</v>
      </c>
      <c r="AU215" s="19" t="s">
        <v>80</v>
      </c>
    </row>
    <row r="216" spans="1:65" s="2" customFormat="1" ht="24.2" customHeight="1">
      <c r="A216" s="34"/>
      <c r="B216" s="144"/>
      <c r="C216" s="145" t="s">
        <v>330</v>
      </c>
      <c r="D216" s="145" t="s">
        <v>134</v>
      </c>
      <c r="E216" s="146" t="s">
        <v>331</v>
      </c>
      <c r="F216" s="147" t="s">
        <v>332</v>
      </c>
      <c r="G216" s="148" t="s">
        <v>239</v>
      </c>
      <c r="H216" s="149">
        <v>0.25</v>
      </c>
      <c r="I216" s="150"/>
      <c r="J216" s="151">
        <f>ROUND(I216*H216,2)</f>
        <v>0</v>
      </c>
      <c r="K216" s="147" t="s">
        <v>138</v>
      </c>
      <c r="L216" s="35"/>
      <c r="M216" s="152" t="s">
        <v>3</v>
      </c>
      <c r="N216" s="153" t="s">
        <v>43</v>
      </c>
      <c r="O216" s="55"/>
      <c r="P216" s="154">
        <f>O216*H216</f>
        <v>0</v>
      </c>
      <c r="Q216" s="154">
        <v>0</v>
      </c>
      <c r="R216" s="154">
        <f>Q216*H216</f>
        <v>0</v>
      </c>
      <c r="S216" s="154">
        <v>0</v>
      </c>
      <c r="T216" s="155">
        <f>S216*H216</f>
        <v>0</v>
      </c>
      <c r="U216" s="34"/>
      <c r="V216" s="34"/>
      <c r="W216" s="34"/>
      <c r="X216" s="34"/>
      <c r="Y216" s="34"/>
      <c r="Z216" s="34"/>
      <c r="AA216" s="34"/>
      <c r="AB216" s="34"/>
      <c r="AC216" s="34"/>
      <c r="AD216" s="34"/>
      <c r="AE216" s="34"/>
      <c r="AR216" s="156" t="s">
        <v>230</v>
      </c>
      <c r="AT216" s="156" t="s">
        <v>134</v>
      </c>
      <c r="AU216" s="156" t="s">
        <v>80</v>
      </c>
      <c r="AY216" s="19" t="s">
        <v>131</v>
      </c>
      <c r="BE216" s="157">
        <f>IF(N216="základní",J216,0)</f>
        <v>0</v>
      </c>
      <c r="BF216" s="157">
        <f>IF(N216="snížená",J216,0)</f>
        <v>0</v>
      </c>
      <c r="BG216" s="157">
        <f>IF(N216="zákl. přenesená",J216,0)</f>
        <v>0</v>
      </c>
      <c r="BH216" s="157">
        <f>IF(N216="sníž. přenesená",J216,0)</f>
        <v>0</v>
      </c>
      <c r="BI216" s="157">
        <f>IF(N216="nulová",J216,0)</f>
        <v>0</v>
      </c>
      <c r="BJ216" s="19" t="s">
        <v>76</v>
      </c>
      <c r="BK216" s="157">
        <f>ROUND(I216*H216,2)</f>
        <v>0</v>
      </c>
      <c r="BL216" s="19" t="s">
        <v>230</v>
      </c>
      <c r="BM216" s="156" t="s">
        <v>333</v>
      </c>
    </row>
    <row r="217" spans="1:65" s="2" customFormat="1" ht="78">
      <c r="A217" s="34"/>
      <c r="B217" s="35"/>
      <c r="C217" s="34"/>
      <c r="D217" s="158" t="s">
        <v>141</v>
      </c>
      <c r="E217" s="34"/>
      <c r="F217" s="159" t="s">
        <v>329</v>
      </c>
      <c r="G217" s="34"/>
      <c r="H217" s="34"/>
      <c r="I217" s="160"/>
      <c r="J217" s="34"/>
      <c r="K217" s="34"/>
      <c r="L217" s="35"/>
      <c r="M217" s="161"/>
      <c r="N217" s="162"/>
      <c r="O217" s="55"/>
      <c r="P217" s="55"/>
      <c r="Q217" s="55"/>
      <c r="R217" s="55"/>
      <c r="S217" s="55"/>
      <c r="T217" s="56"/>
      <c r="U217" s="34"/>
      <c r="V217" s="34"/>
      <c r="W217" s="34"/>
      <c r="X217" s="34"/>
      <c r="Y217" s="34"/>
      <c r="Z217" s="34"/>
      <c r="AA217" s="34"/>
      <c r="AB217" s="34"/>
      <c r="AC217" s="34"/>
      <c r="AD217" s="34"/>
      <c r="AE217" s="34"/>
      <c r="AT217" s="19" t="s">
        <v>141</v>
      </c>
      <c r="AU217" s="19" t="s">
        <v>80</v>
      </c>
    </row>
    <row r="218" spans="1:65" s="12" customFormat="1" ht="22.9" customHeight="1">
      <c r="B218" s="131"/>
      <c r="D218" s="132" t="s">
        <v>71</v>
      </c>
      <c r="E218" s="142" t="s">
        <v>334</v>
      </c>
      <c r="F218" s="142" t="s">
        <v>335</v>
      </c>
      <c r="I218" s="134"/>
      <c r="J218" s="143">
        <f>BK218</f>
        <v>0</v>
      </c>
      <c r="L218" s="131"/>
      <c r="M218" s="136"/>
      <c r="N218" s="137"/>
      <c r="O218" s="137"/>
      <c r="P218" s="138">
        <f>SUM(P219:P250)</f>
        <v>0</v>
      </c>
      <c r="Q218" s="137"/>
      <c r="R218" s="138">
        <f>SUM(R219:R250)</f>
        <v>1.8760970000000002E-2</v>
      </c>
      <c r="S218" s="137"/>
      <c r="T218" s="139">
        <f>SUM(T219:T250)</f>
        <v>0</v>
      </c>
      <c r="AR218" s="132" t="s">
        <v>80</v>
      </c>
      <c r="AT218" s="140" t="s">
        <v>71</v>
      </c>
      <c r="AU218" s="140" t="s">
        <v>76</v>
      </c>
      <c r="AY218" s="132" t="s">
        <v>131</v>
      </c>
      <c r="BK218" s="141">
        <f>SUM(BK219:BK250)</f>
        <v>0</v>
      </c>
    </row>
    <row r="219" spans="1:65" s="2" customFormat="1" ht="24.2" customHeight="1">
      <c r="A219" s="34"/>
      <c r="B219" s="144"/>
      <c r="C219" s="145" t="s">
        <v>336</v>
      </c>
      <c r="D219" s="145" t="s">
        <v>134</v>
      </c>
      <c r="E219" s="146" t="s">
        <v>337</v>
      </c>
      <c r="F219" s="147" t="s">
        <v>338</v>
      </c>
      <c r="G219" s="148" t="s">
        <v>137</v>
      </c>
      <c r="H219" s="149">
        <v>2.7130000000000001</v>
      </c>
      <c r="I219" s="150"/>
      <c r="J219" s="151">
        <f>ROUND(I219*H219,2)</f>
        <v>0</v>
      </c>
      <c r="K219" s="147" t="s">
        <v>138</v>
      </c>
      <c r="L219" s="35"/>
      <c r="M219" s="152" t="s">
        <v>3</v>
      </c>
      <c r="N219" s="153" t="s">
        <v>43</v>
      </c>
      <c r="O219" s="55"/>
      <c r="P219" s="154">
        <f>O219*H219</f>
        <v>0</v>
      </c>
      <c r="Q219" s="154">
        <v>8.0000000000000007E-5</v>
      </c>
      <c r="R219" s="154">
        <f>Q219*H219</f>
        <v>2.1704000000000002E-4</v>
      </c>
      <c r="S219" s="154">
        <v>0</v>
      </c>
      <c r="T219" s="155">
        <f>S219*H219</f>
        <v>0</v>
      </c>
      <c r="U219" s="34"/>
      <c r="V219" s="34"/>
      <c r="W219" s="34"/>
      <c r="X219" s="34"/>
      <c r="Y219" s="34"/>
      <c r="Z219" s="34"/>
      <c r="AA219" s="34"/>
      <c r="AB219" s="34"/>
      <c r="AC219" s="34"/>
      <c r="AD219" s="34"/>
      <c r="AE219" s="34"/>
      <c r="AR219" s="156" t="s">
        <v>230</v>
      </c>
      <c r="AT219" s="156" t="s">
        <v>134</v>
      </c>
      <c r="AU219" s="156" t="s">
        <v>80</v>
      </c>
      <c r="AY219" s="19" t="s">
        <v>131</v>
      </c>
      <c r="BE219" s="157">
        <f>IF(N219="základní",J219,0)</f>
        <v>0</v>
      </c>
      <c r="BF219" s="157">
        <f>IF(N219="snížená",J219,0)</f>
        <v>0</v>
      </c>
      <c r="BG219" s="157">
        <f>IF(N219="zákl. přenesená",J219,0)</f>
        <v>0</v>
      </c>
      <c r="BH219" s="157">
        <f>IF(N219="sníž. přenesená",J219,0)</f>
        <v>0</v>
      </c>
      <c r="BI219" s="157">
        <f>IF(N219="nulová",J219,0)</f>
        <v>0</v>
      </c>
      <c r="BJ219" s="19" t="s">
        <v>76</v>
      </c>
      <c r="BK219" s="157">
        <f>ROUND(I219*H219,2)</f>
        <v>0</v>
      </c>
      <c r="BL219" s="19" t="s">
        <v>230</v>
      </c>
      <c r="BM219" s="156" t="s">
        <v>339</v>
      </c>
    </row>
    <row r="220" spans="1:65" s="13" customFormat="1" ht="11.25">
      <c r="B220" s="163"/>
      <c r="D220" s="158" t="s">
        <v>143</v>
      </c>
      <c r="E220" s="164" t="s">
        <v>3</v>
      </c>
      <c r="F220" s="165" t="s">
        <v>144</v>
      </c>
      <c r="H220" s="164" t="s">
        <v>3</v>
      </c>
      <c r="I220" s="166"/>
      <c r="L220" s="163"/>
      <c r="M220" s="167"/>
      <c r="N220" s="168"/>
      <c r="O220" s="168"/>
      <c r="P220" s="168"/>
      <c r="Q220" s="168"/>
      <c r="R220" s="168"/>
      <c r="S220" s="168"/>
      <c r="T220" s="169"/>
      <c r="AT220" s="164" t="s">
        <v>143</v>
      </c>
      <c r="AU220" s="164" t="s">
        <v>80</v>
      </c>
      <c r="AV220" s="13" t="s">
        <v>76</v>
      </c>
      <c r="AW220" s="13" t="s">
        <v>33</v>
      </c>
      <c r="AX220" s="13" t="s">
        <v>72</v>
      </c>
      <c r="AY220" s="164" t="s">
        <v>131</v>
      </c>
    </row>
    <row r="221" spans="1:65" s="13" customFormat="1" ht="11.25">
      <c r="B221" s="163"/>
      <c r="D221" s="158" t="s">
        <v>143</v>
      </c>
      <c r="E221" s="164" t="s">
        <v>3</v>
      </c>
      <c r="F221" s="165" t="s">
        <v>340</v>
      </c>
      <c r="H221" s="164" t="s">
        <v>3</v>
      </c>
      <c r="I221" s="166"/>
      <c r="L221" s="163"/>
      <c r="M221" s="167"/>
      <c r="N221" s="168"/>
      <c r="O221" s="168"/>
      <c r="P221" s="168"/>
      <c r="Q221" s="168"/>
      <c r="R221" s="168"/>
      <c r="S221" s="168"/>
      <c r="T221" s="169"/>
      <c r="AT221" s="164" t="s">
        <v>143</v>
      </c>
      <c r="AU221" s="164" t="s">
        <v>80</v>
      </c>
      <c r="AV221" s="13" t="s">
        <v>76</v>
      </c>
      <c r="AW221" s="13" t="s">
        <v>33</v>
      </c>
      <c r="AX221" s="13" t="s">
        <v>72</v>
      </c>
      <c r="AY221" s="164" t="s">
        <v>131</v>
      </c>
    </row>
    <row r="222" spans="1:65" s="14" customFormat="1" ht="11.25">
      <c r="B222" s="170"/>
      <c r="D222" s="158" t="s">
        <v>143</v>
      </c>
      <c r="E222" s="171" t="s">
        <v>3</v>
      </c>
      <c r="F222" s="172" t="s">
        <v>341</v>
      </c>
      <c r="H222" s="173">
        <v>1.5</v>
      </c>
      <c r="I222" s="174"/>
      <c r="L222" s="170"/>
      <c r="M222" s="175"/>
      <c r="N222" s="176"/>
      <c r="O222" s="176"/>
      <c r="P222" s="176"/>
      <c r="Q222" s="176"/>
      <c r="R222" s="176"/>
      <c r="S222" s="176"/>
      <c r="T222" s="177"/>
      <c r="AT222" s="171" t="s">
        <v>143</v>
      </c>
      <c r="AU222" s="171" t="s">
        <v>80</v>
      </c>
      <c r="AV222" s="14" t="s">
        <v>80</v>
      </c>
      <c r="AW222" s="14" t="s">
        <v>33</v>
      </c>
      <c r="AX222" s="14" t="s">
        <v>72</v>
      </c>
      <c r="AY222" s="171" t="s">
        <v>131</v>
      </c>
    </row>
    <row r="223" spans="1:65" s="13" customFormat="1" ht="11.25">
      <c r="B223" s="163"/>
      <c r="D223" s="158" t="s">
        <v>143</v>
      </c>
      <c r="E223" s="164" t="s">
        <v>3</v>
      </c>
      <c r="F223" s="165" t="s">
        <v>342</v>
      </c>
      <c r="H223" s="164" t="s">
        <v>3</v>
      </c>
      <c r="I223" s="166"/>
      <c r="L223" s="163"/>
      <c r="M223" s="167"/>
      <c r="N223" s="168"/>
      <c r="O223" s="168"/>
      <c r="P223" s="168"/>
      <c r="Q223" s="168"/>
      <c r="R223" s="168"/>
      <c r="S223" s="168"/>
      <c r="T223" s="169"/>
      <c r="AT223" s="164" t="s">
        <v>143</v>
      </c>
      <c r="AU223" s="164" t="s">
        <v>80</v>
      </c>
      <c r="AV223" s="13" t="s">
        <v>76</v>
      </c>
      <c r="AW223" s="13" t="s">
        <v>33</v>
      </c>
      <c r="AX223" s="13" t="s">
        <v>72</v>
      </c>
      <c r="AY223" s="164" t="s">
        <v>131</v>
      </c>
    </row>
    <row r="224" spans="1:65" s="14" customFormat="1" ht="11.25">
      <c r="B224" s="170"/>
      <c r="D224" s="158" t="s">
        <v>143</v>
      </c>
      <c r="E224" s="171" t="s">
        <v>3</v>
      </c>
      <c r="F224" s="172" t="s">
        <v>343</v>
      </c>
      <c r="H224" s="173">
        <v>1.2130000000000001</v>
      </c>
      <c r="I224" s="174"/>
      <c r="L224" s="170"/>
      <c r="M224" s="175"/>
      <c r="N224" s="176"/>
      <c r="O224" s="176"/>
      <c r="P224" s="176"/>
      <c r="Q224" s="176"/>
      <c r="R224" s="176"/>
      <c r="S224" s="176"/>
      <c r="T224" s="177"/>
      <c r="AT224" s="171" t="s">
        <v>143</v>
      </c>
      <c r="AU224" s="171" t="s">
        <v>80</v>
      </c>
      <c r="AV224" s="14" t="s">
        <v>80</v>
      </c>
      <c r="AW224" s="14" t="s">
        <v>33</v>
      </c>
      <c r="AX224" s="14" t="s">
        <v>72</v>
      </c>
      <c r="AY224" s="171" t="s">
        <v>131</v>
      </c>
    </row>
    <row r="225" spans="1:65" s="15" customFormat="1" ht="11.25">
      <c r="B225" s="178"/>
      <c r="D225" s="158" t="s">
        <v>143</v>
      </c>
      <c r="E225" s="179" t="s">
        <v>3</v>
      </c>
      <c r="F225" s="180" t="s">
        <v>148</v>
      </c>
      <c r="H225" s="181">
        <v>2.7130000000000001</v>
      </c>
      <c r="I225" s="182"/>
      <c r="L225" s="178"/>
      <c r="M225" s="183"/>
      <c r="N225" s="184"/>
      <c r="O225" s="184"/>
      <c r="P225" s="184"/>
      <c r="Q225" s="184"/>
      <c r="R225" s="184"/>
      <c r="S225" s="184"/>
      <c r="T225" s="185"/>
      <c r="AT225" s="179" t="s">
        <v>143</v>
      </c>
      <c r="AU225" s="179" t="s">
        <v>80</v>
      </c>
      <c r="AV225" s="15" t="s">
        <v>139</v>
      </c>
      <c r="AW225" s="15" t="s">
        <v>33</v>
      </c>
      <c r="AX225" s="15" t="s">
        <v>76</v>
      </c>
      <c r="AY225" s="179" t="s">
        <v>131</v>
      </c>
    </row>
    <row r="226" spans="1:65" s="2" customFormat="1" ht="16.5" customHeight="1">
      <c r="A226" s="34"/>
      <c r="B226" s="144"/>
      <c r="C226" s="145" t="s">
        <v>344</v>
      </c>
      <c r="D226" s="145" t="s">
        <v>134</v>
      </c>
      <c r="E226" s="146" t="s">
        <v>345</v>
      </c>
      <c r="F226" s="147" t="s">
        <v>346</v>
      </c>
      <c r="G226" s="148" t="s">
        <v>137</v>
      </c>
      <c r="H226" s="149">
        <v>2.7130000000000001</v>
      </c>
      <c r="I226" s="150"/>
      <c r="J226" s="151">
        <f>ROUND(I226*H226,2)</f>
        <v>0</v>
      </c>
      <c r="K226" s="147" t="s">
        <v>138</v>
      </c>
      <c r="L226" s="35"/>
      <c r="M226" s="152" t="s">
        <v>3</v>
      </c>
      <c r="N226" s="153" t="s">
        <v>43</v>
      </c>
      <c r="O226" s="55"/>
      <c r="P226" s="154">
        <f>O226*H226</f>
        <v>0</v>
      </c>
      <c r="Q226" s="154">
        <v>1.2999999999999999E-4</v>
      </c>
      <c r="R226" s="154">
        <f>Q226*H226</f>
        <v>3.5268999999999996E-4</v>
      </c>
      <c r="S226" s="154">
        <v>0</v>
      </c>
      <c r="T226" s="155">
        <f>S226*H226</f>
        <v>0</v>
      </c>
      <c r="U226" s="34"/>
      <c r="V226" s="34"/>
      <c r="W226" s="34"/>
      <c r="X226" s="34"/>
      <c r="Y226" s="34"/>
      <c r="Z226" s="34"/>
      <c r="AA226" s="34"/>
      <c r="AB226" s="34"/>
      <c r="AC226" s="34"/>
      <c r="AD226" s="34"/>
      <c r="AE226" s="34"/>
      <c r="AR226" s="156" t="s">
        <v>230</v>
      </c>
      <c r="AT226" s="156" t="s">
        <v>134</v>
      </c>
      <c r="AU226" s="156" t="s">
        <v>80</v>
      </c>
      <c r="AY226" s="19" t="s">
        <v>131</v>
      </c>
      <c r="BE226" s="157">
        <f>IF(N226="základní",J226,0)</f>
        <v>0</v>
      </c>
      <c r="BF226" s="157">
        <f>IF(N226="snížená",J226,0)</f>
        <v>0</v>
      </c>
      <c r="BG226" s="157">
        <f>IF(N226="zákl. přenesená",J226,0)</f>
        <v>0</v>
      </c>
      <c r="BH226" s="157">
        <f>IF(N226="sníž. přenesená",J226,0)</f>
        <v>0</v>
      </c>
      <c r="BI226" s="157">
        <f>IF(N226="nulová",J226,0)</f>
        <v>0</v>
      </c>
      <c r="BJ226" s="19" t="s">
        <v>76</v>
      </c>
      <c r="BK226" s="157">
        <f>ROUND(I226*H226,2)</f>
        <v>0</v>
      </c>
      <c r="BL226" s="19" t="s">
        <v>230</v>
      </c>
      <c r="BM226" s="156" t="s">
        <v>347</v>
      </c>
    </row>
    <row r="227" spans="1:65" s="2" customFormat="1" ht="16.5" customHeight="1">
      <c r="A227" s="34"/>
      <c r="B227" s="144"/>
      <c r="C227" s="145" t="s">
        <v>348</v>
      </c>
      <c r="D227" s="145" t="s">
        <v>134</v>
      </c>
      <c r="E227" s="146" t="s">
        <v>349</v>
      </c>
      <c r="F227" s="147" t="s">
        <v>350</v>
      </c>
      <c r="G227" s="148" t="s">
        <v>137</v>
      </c>
      <c r="H227" s="149">
        <v>5.4260000000000002</v>
      </c>
      <c r="I227" s="150"/>
      <c r="J227" s="151">
        <f>ROUND(I227*H227,2)</f>
        <v>0</v>
      </c>
      <c r="K227" s="147" t="s">
        <v>138</v>
      </c>
      <c r="L227" s="35"/>
      <c r="M227" s="152" t="s">
        <v>3</v>
      </c>
      <c r="N227" s="153" t="s">
        <v>43</v>
      </c>
      <c r="O227" s="55"/>
      <c r="P227" s="154">
        <f>O227*H227</f>
        <v>0</v>
      </c>
      <c r="Q227" s="154">
        <v>9.0000000000000006E-5</v>
      </c>
      <c r="R227" s="154">
        <f>Q227*H227</f>
        <v>4.8834000000000008E-4</v>
      </c>
      <c r="S227" s="154">
        <v>0</v>
      </c>
      <c r="T227" s="155">
        <f>S227*H227</f>
        <v>0</v>
      </c>
      <c r="U227" s="34"/>
      <c r="V227" s="34"/>
      <c r="W227" s="34"/>
      <c r="X227" s="34"/>
      <c r="Y227" s="34"/>
      <c r="Z227" s="34"/>
      <c r="AA227" s="34"/>
      <c r="AB227" s="34"/>
      <c r="AC227" s="34"/>
      <c r="AD227" s="34"/>
      <c r="AE227" s="34"/>
      <c r="AR227" s="156" t="s">
        <v>230</v>
      </c>
      <c r="AT227" s="156" t="s">
        <v>134</v>
      </c>
      <c r="AU227" s="156" t="s">
        <v>80</v>
      </c>
      <c r="AY227" s="19" t="s">
        <v>131</v>
      </c>
      <c r="BE227" s="157">
        <f>IF(N227="základní",J227,0)</f>
        <v>0</v>
      </c>
      <c r="BF227" s="157">
        <f>IF(N227="snížená",J227,0)</f>
        <v>0</v>
      </c>
      <c r="BG227" s="157">
        <f>IF(N227="zákl. přenesená",J227,0)</f>
        <v>0</v>
      </c>
      <c r="BH227" s="157">
        <f>IF(N227="sníž. přenesená",J227,0)</f>
        <v>0</v>
      </c>
      <c r="BI227" s="157">
        <f>IF(N227="nulová",J227,0)</f>
        <v>0</v>
      </c>
      <c r="BJ227" s="19" t="s">
        <v>76</v>
      </c>
      <c r="BK227" s="157">
        <f>ROUND(I227*H227,2)</f>
        <v>0</v>
      </c>
      <c r="BL227" s="19" t="s">
        <v>230</v>
      </c>
      <c r="BM227" s="156" t="s">
        <v>351</v>
      </c>
    </row>
    <row r="228" spans="1:65" s="14" customFormat="1" ht="11.25">
      <c r="B228" s="170"/>
      <c r="D228" s="158" t="s">
        <v>143</v>
      </c>
      <c r="E228" s="171" t="s">
        <v>3</v>
      </c>
      <c r="F228" s="172" t="s">
        <v>352</v>
      </c>
      <c r="H228" s="173">
        <v>5.4260000000000002</v>
      </c>
      <c r="I228" s="174"/>
      <c r="L228" s="170"/>
      <c r="M228" s="175"/>
      <c r="N228" s="176"/>
      <c r="O228" s="176"/>
      <c r="P228" s="176"/>
      <c r="Q228" s="176"/>
      <c r="R228" s="176"/>
      <c r="S228" s="176"/>
      <c r="T228" s="177"/>
      <c r="AT228" s="171" t="s">
        <v>143</v>
      </c>
      <c r="AU228" s="171" t="s">
        <v>80</v>
      </c>
      <c r="AV228" s="14" t="s">
        <v>80</v>
      </c>
      <c r="AW228" s="14" t="s">
        <v>33</v>
      </c>
      <c r="AX228" s="14" t="s">
        <v>76</v>
      </c>
      <c r="AY228" s="171" t="s">
        <v>131</v>
      </c>
    </row>
    <row r="229" spans="1:65" s="2" customFormat="1" ht="16.5" customHeight="1">
      <c r="A229" s="34"/>
      <c r="B229" s="144"/>
      <c r="C229" s="145" t="s">
        <v>353</v>
      </c>
      <c r="D229" s="145" t="s">
        <v>134</v>
      </c>
      <c r="E229" s="146" t="s">
        <v>354</v>
      </c>
      <c r="F229" s="147" t="s">
        <v>355</v>
      </c>
      <c r="G229" s="148" t="s">
        <v>137</v>
      </c>
      <c r="H229" s="149">
        <v>22.63</v>
      </c>
      <c r="I229" s="150"/>
      <c r="J229" s="151">
        <f>ROUND(I229*H229,2)</f>
        <v>0</v>
      </c>
      <c r="K229" s="147" t="s">
        <v>138</v>
      </c>
      <c r="L229" s="35"/>
      <c r="M229" s="152" t="s">
        <v>3</v>
      </c>
      <c r="N229" s="153" t="s">
        <v>43</v>
      </c>
      <c r="O229" s="55"/>
      <c r="P229" s="154">
        <f>O229*H229</f>
        <v>0</v>
      </c>
      <c r="Q229" s="154">
        <v>0</v>
      </c>
      <c r="R229" s="154">
        <f>Q229*H229</f>
        <v>0</v>
      </c>
      <c r="S229" s="154">
        <v>0</v>
      </c>
      <c r="T229" s="155">
        <f>S229*H229</f>
        <v>0</v>
      </c>
      <c r="U229" s="34"/>
      <c r="V229" s="34"/>
      <c r="W229" s="34"/>
      <c r="X229" s="34"/>
      <c r="Y229" s="34"/>
      <c r="Z229" s="34"/>
      <c r="AA229" s="34"/>
      <c r="AB229" s="34"/>
      <c r="AC229" s="34"/>
      <c r="AD229" s="34"/>
      <c r="AE229" s="34"/>
      <c r="AR229" s="156" t="s">
        <v>230</v>
      </c>
      <c r="AT229" s="156" t="s">
        <v>134</v>
      </c>
      <c r="AU229" s="156" t="s">
        <v>80</v>
      </c>
      <c r="AY229" s="19" t="s">
        <v>131</v>
      </c>
      <c r="BE229" s="157">
        <f>IF(N229="základní",J229,0)</f>
        <v>0</v>
      </c>
      <c r="BF229" s="157">
        <f>IF(N229="snížená",J229,0)</f>
        <v>0</v>
      </c>
      <c r="BG229" s="157">
        <f>IF(N229="zákl. přenesená",J229,0)</f>
        <v>0</v>
      </c>
      <c r="BH229" s="157">
        <f>IF(N229="sníž. přenesená",J229,0)</f>
        <v>0</v>
      </c>
      <c r="BI229" s="157">
        <f>IF(N229="nulová",J229,0)</f>
        <v>0</v>
      </c>
      <c r="BJ229" s="19" t="s">
        <v>76</v>
      </c>
      <c r="BK229" s="157">
        <f>ROUND(I229*H229,2)</f>
        <v>0</v>
      </c>
      <c r="BL229" s="19" t="s">
        <v>230</v>
      </c>
      <c r="BM229" s="156" t="s">
        <v>356</v>
      </c>
    </row>
    <row r="230" spans="1:65" s="13" customFormat="1" ht="11.25">
      <c r="B230" s="163"/>
      <c r="D230" s="158" t="s">
        <v>143</v>
      </c>
      <c r="E230" s="164" t="s">
        <v>3</v>
      </c>
      <c r="F230" s="165" t="s">
        <v>144</v>
      </c>
      <c r="H230" s="164" t="s">
        <v>3</v>
      </c>
      <c r="I230" s="166"/>
      <c r="L230" s="163"/>
      <c r="M230" s="167"/>
      <c r="N230" s="168"/>
      <c r="O230" s="168"/>
      <c r="P230" s="168"/>
      <c r="Q230" s="168"/>
      <c r="R230" s="168"/>
      <c r="S230" s="168"/>
      <c r="T230" s="169"/>
      <c r="AT230" s="164" t="s">
        <v>143</v>
      </c>
      <c r="AU230" s="164" t="s">
        <v>80</v>
      </c>
      <c r="AV230" s="13" t="s">
        <v>76</v>
      </c>
      <c r="AW230" s="13" t="s">
        <v>33</v>
      </c>
      <c r="AX230" s="13" t="s">
        <v>72</v>
      </c>
      <c r="AY230" s="164" t="s">
        <v>131</v>
      </c>
    </row>
    <row r="231" spans="1:65" s="14" customFormat="1" ht="11.25">
      <c r="B231" s="170"/>
      <c r="D231" s="158" t="s">
        <v>143</v>
      </c>
      <c r="E231" s="171" t="s">
        <v>3</v>
      </c>
      <c r="F231" s="172" t="s">
        <v>153</v>
      </c>
      <c r="H231" s="173">
        <v>3.3</v>
      </c>
      <c r="I231" s="174"/>
      <c r="L231" s="170"/>
      <c r="M231" s="175"/>
      <c r="N231" s="176"/>
      <c r="O231" s="176"/>
      <c r="P231" s="176"/>
      <c r="Q231" s="176"/>
      <c r="R231" s="176"/>
      <c r="S231" s="176"/>
      <c r="T231" s="177"/>
      <c r="AT231" s="171" t="s">
        <v>143</v>
      </c>
      <c r="AU231" s="171" t="s">
        <v>80</v>
      </c>
      <c r="AV231" s="14" t="s">
        <v>80</v>
      </c>
      <c r="AW231" s="14" t="s">
        <v>33</v>
      </c>
      <c r="AX231" s="14" t="s">
        <v>72</v>
      </c>
      <c r="AY231" s="171" t="s">
        <v>131</v>
      </c>
    </row>
    <row r="232" spans="1:65" s="14" customFormat="1" ht="11.25">
      <c r="B232" s="170"/>
      <c r="D232" s="158" t="s">
        <v>143</v>
      </c>
      <c r="E232" s="171" t="s">
        <v>3</v>
      </c>
      <c r="F232" s="172" t="s">
        <v>357</v>
      </c>
      <c r="H232" s="173">
        <v>0.73</v>
      </c>
      <c r="I232" s="174"/>
      <c r="L232" s="170"/>
      <c r="M232" s="175"/>
      <c r="N232" s="176"/>
      <c r="O232" s="176"/>
      <c r="P232" s="176"/>
      <c r="Q232" s="176"/>
      <c r="R232" s="176"/>
      <c r="S232" s="176"/>
      <c r="T232" s="177"/>
      <c r="AT232" s="171" t="s">
        <v>143</v>
      </c>
      <c r="AU232" s="171" t="s">
        <v>80</v>
      </c>
      <c r="AV232" s="14" t="s">
        <v>80</v>
      </c>
      <c r="AW232" s="14" t="s">
        <v>33</v>
      </c>
      <c r="AX232" s="14" t="s">
        <v>72</v>
      </c>
      <c r="AY232" s="171" t="s">
        <v>131</v>
      </c>
    </row>
    <row r="233" spans="1:65" s="16" customFormat="1" ht="11.25">
      <c r="B233" s="196"/>
      <c r="D233" s="158" t="s">
        <v>143</v>
      </c>
      <c r="E233" s="197" t="s">
        <v>3</v>
      </c>
      <c r="F233" s="198" t="s">
        <v>202</v>
      </c>
      <c r="H233" s="199">
        <v>4.03</v>
      </c>
      <c r="I233" s="200"/>
      <c r="L233" s="196"/>
      <c r="M233" s="201"/>
      <c r="N233" s="202"/>
      <c r="O233" s="202"/>
      <c r="P233" s="202"/>
      <c r="Q233" s="202"/>
      <c r="R233" s="202"/>
      <c r="S233" s="202"/>
      <c r="T233" s="203"/>
      <c r="AT233" s="197" t="s">
        <v>143</v>
      </c>
      <c r="AU233" s="197" t="s">
        <v>80</v>
      </c>
      <c r="AV233" s="16" t="s">
        <v>158</v>
      </c>
      <c r="AW233" s="16" t="s">
        <v>33</v>
      </c>
      <c r="AX233" s="16" t="s">
        <v>72</v>
      </c>
      <c r="AY233" s="197" t="s">
        <v>131</v>
      </c>
    </row>
    <row r="234" spans="1:65" s="13" customFormat="1" ht="11.25">
      <c r="B234" s="163"/>
      <c r="D234" s="158" t="s">
        <v>143</v>
      </c>
      <c r="E234" s="164" t="s">
        <v>3</v>
      </c>
      <c r="F234" s="165" t="s">
        <v>203</v>
      </c>
      <c r="H234" s="164" t="s">
        <v>3</v>
      </c>
      <c r="I234" s="166"/>
      <c r="L234" s="163"/>
      <c r="M234" s="167"/>
      <c r="N234" s="168"/>
      <c r="O234" s="168"/>
      <c r="P234" s="168"/>
      <c r="Q234" s="168"/>
      <c r="R234" s="168"/>
      <c r="S234" s="168"/>
      <c r="T234" s="169"/>
      <c r="AT234" s="164" t="s">
        <v>143</v>
      </c>
      <c r="AU234" s="164" t="s">
        <v>80</v>
      </c>
      <c r="AV234" s="13" t="s">
        <v>76</v>
      </c>
      <c r="AW234" s="13" t="s">
        <v>33</v>
      </c>
      <c r="AX234" s="13" t="s">
        <v>72</v>
      </c>
      <c r="AY234" s="164" t="s">
        <v>131</v>
      </c>
    </row>
    <row r="235" spans="1:65" s="14" customFormat="1" ht="11.25">
      <c r="B235" s="170"/>
      <c r="D235" s="158" t="s">
        <v>143</v>
      </c>
      <c r="E235" s="171" t="s">
        <v>3</v>
      </c>
      <c r="F235" s="172" t="s">
        <v>226</v>
      </c>
      <c r="H235" s="173">
        <v>18.600000000000001</v>
      </c>
      <c r="I235" s="174"/>
      <c r="L235" s="170"/>
      <c r="M235" s="175"/>
      <c r="N235" s="176"/>
      <c r="O235" s="176"/>
      <c r="P235" s="176"/>
      <c r="Q235" s="176"/>
      <c r="R235" s="176"/>
      <c r="S235" s="176"/>
      <c r="T235" s="177"/>
      <c r="AT235" s="171" t="s">
        <v>143</v>
      </c>
      <c r="AU235" s="171" t="s">
        <v>80</v>
      </c>
      <c r="AV235" s="14" t="s">
        <v>80</v>
      </c>
      <c r="AW235" s="14" t="s">
        <v>33</v>
      </c>
      <c r="AX235" s="14" t="s">
        <v>72</v>
      </c>
      <c r="AY235" s="171" t="s">
        <v>131</v>
      </c>
    </row>
    <row r="236" spans="1:65" s="16" customFormat="1" ht="11.25">
      <c r="B236" s="196"/>
      <c r="D236" s="158" t="s">
        <v>143</v>
      </c>
      <c r="E236" s="197" t="s">
        <v>3</v>
      </c>
      <c r="F236" s="198" t="s">
        <v>202</v>
      </c>
      <c r="H236" s="199">
        <v>18.600000000000001</v>
      </c>
      <c r="I236" s="200"/>
      <c r="L236" s="196"/>
      <c r="M236" s="201"/>
      <c r="N236" s="202"/>
      <c r="O236" s="202"/>
      <c r="P236" s="202"/>
      <c r="Q236" s="202"/>
      <c r="R236" s="202"/>
      <c r="S236" s="202"/>
      <c r="T236" s="203"/>
      <c r="AT236" s="197" t="s">
        <v>143</v>
      </c>
      <c r="AU236" s="197" t="s">
        <v>80</v>
      </c>
      <c r="AV236" s="16" t="s">
        <v>158</v>
      </c>
      <c r="AW236" s="16" t="s">
        <v>33</v>
      </c>
      <c r="AX236" s="16" t="s">
        <v>72</v>
      </c>
      <c r="AY236" s="197" t="s">
        <v>131</v>
      </c>
    </row>
    <row r="237" spans="1:65" s="15" customFormat="1" ht="11.25">
      <c r="B237" s="178"/>
      <c r="D237" s="158" t="s">
        <v>143</v>
      </c>
      <c r="E237" s="179" t="s">
        <v>3</v>
      </c>
      <c r="F237" s="180" t="s">
        <v>148</v>
      </c>
      <c r="H237" s="181">
        <v>22.63</v>
      </c>
      <c r="I237" s="182"/>
      <c r="L237" s="178"/>
      <c r="M237" s="183"/>
      <c r="N237" s="184"/>
      <c r="O237" s="184"/>
      <c r="P237" s="184"/>
      <c r="Q237" s="184"/>
      <c r="R237" s="184"/>
      <c r="S237" s="184"/>
      <c r="T237" s="185"/>
      <c r="AT237" s="179" t="s">
        <v>143</v>
      </c>
      <c r="AU237" s="179" t="s">
        <v>80</v>
      </c>
      <c r="AV237" s="15" t="s">
        <v>139</v>
      </c>
      <c r="AW237" s="15" t="s">
        <v>33</v>
      </c>
      <c r="AX237" s="15" t="s">
        <v>76</v>
      </c>
      <c r="AY237" s="179" t="s">
        <v>131</v>
      </c>
    </row>
    <row r="238" spans="1:65" s="2" customFormat="1" ht="16.5" customHeight="1">
      <c r="A238" s="34"/>
      <c r="B238" s="144"/>
      <c r="C238" s="145" t="s">
        <v>358</v>
      </c>
      <c r="D238" s="145" t="s">
        <v>134</v>
      </c>
      <c r="E238" s="146" t="s">
        <v>359</v>
      </c>
      <c r="F238" s="147" t="s">
        <v>360</v>
      </c>
      <c r="G238" s="148" t="s">
        <v>137</v>
      </c>
      <c r="H238" s="149">
        <v>4.03</v>
      </c>
      <c r="I238" s="150"/>
      <c r="J238" s="151">
        <f>ROUND(I238*H238,2)</f>
        <v>0</v>
      </c>
      <c r="K238" s="147" t="s">
        <v>3</v>
      </c>
      <c r="L238" s="35"/>
      <c r="M238" s="152" t="s">
        <v>3</v>
      </c>
      <c r="N238" s="153" t="s">
        <v>43</v>
      </c>
      <c r="O238" s="55"/>
      <c r="P238" s="154">
        <f>O238*H238</f>
        <v>0</v>
      </c>
      <c r="Q238" s="154">
        <v>0</v>
      </c>
      <c r="R238" s="154">
        <f>Q238*H238</f>
        <v>0</v>
      </c>
      <c r="S238" s="154">
        <v>0</v>
      </c>
      <c r="T238" s="155">
        <f>S238*H238</f>
        <v>0</v>
      </c>
      <c r="U238" s="34"/>
      <c r="V238" s="34"/>
      <c r="W238" s="34"/>
      <c r="X238" s="34"/>
      <c r="Y238" s="34"/>
      <c r="Z238" s="34"/>
      <c r="AA238" s="34"/>
      <c r="AB238" s="34"/>
      <c r="AC238" s="34"/>
      <c r="AD238" s="34"/>
      <c r="AE238" s="34"/>
      <c r="AR238" s="156" t="s">
        <v>230</v>
      </c>
      <c r="AT238" s="156" t="s">
        <v>134</v>
      </c>
      <c r="AU238" s="156" t="s">
        <v>80</v>
      </c>
      <c r="AY238" s="19" t="s">
        <v>131</v>
      </c>
      <c r="BE238" s="157">
        <f>IF(N238="základní",J238,0)</f>
        <v>0</v>
      </c>
      <c r="BF238" s="157">
        <f>IF(N238="snížená",J238,0)</f>
        <v>0</v>
      </c>
      <c r="BG238" s="157">
        <f>IF(N238="zákl. přenesená",J238,0)</f>
        <v>0</v>
      </c>
      <c r="BH238" s="157">
        <f>IF(N238="sníž. přenesená",J238,0)</f>
        <v>0</v>
      </c>
      <c r="BI238" s="157">
        <f>IF(N238="nulová",J238,0)</f>
        <v>0</v>
      </c>
      <c r="BJ238" s="19" t="s">
        <v>76</v>
      </c>
      <c r="BK238" s="157">
        <f>ROUND(I238*H238,2)</f>
        <v>0</v>
      </c>
      <c r="BL238" s="19" t="s">
        <v>230</v>
      </c>
      <c r="BM238" s="156" t="s">
        <v>361</v>
      </c>
    </row>
    <row r="239" spans="1:65" s="13" customFormat="1" ht="11.25">
      <c r="B239" s="163"/>
      <c r="D239" s="158" t="s">
        <v>143</v>
      </c>
      <c r="E239" s="164" t="s">
        <v>3</v>
      </c>
      <c r="F239" s="165" t="s">
        <v>144</v>
      </c>
      <c r="H239" s="164" t="s">
        <v>3</v>
      </c>
      <c r="I239" s="166"/>
      <c r="L239" s="163"/>
      <c r="M239" s="167"/>
      <c r="N239" s="168"/>
      <c r="O239" s="168"/>
      <c r="P239" s="168"/>
      <c r="Q239" s="168"/>
      <c r="R239" s="168"/>
      <c r="S239" s="168"/>
      <c r="T239" s="169"/>
      <c r="AT239" s="164" t="s">
        <v>143</v>
      </c>
      <c r="AU239" s="164" t="s">
        <v>80</v>
      </c>
      <c r="AV239" s="13" t="s">
        <v>76</v>
      </c>
      <c r="AW239" s="13" t="s">
        <v>33</v>
      </c>
      <c r="AX239" s="13" t="s">
        <v>72</v>
      </c>
      <c r="AY239" s="164" t="s">
        <v>131</v>
      </c>
    </row>
    <row r="240" spans="1:65" s="14" customFormat="1" ht="11.25">
      <c r="B240" s="170"/>
      <c r="D240" s="158" t="s">
        <v>143</v>
      </c>
      <c r="E240" s="171" t="s">
        <v>3</v>
      </c>
      <c r="F240" s="172" t="s">
        <v>153</v>
      </c>
      <c r="H240" s="173">
        <v>3.3</v>
      </c>
      <c r="I240" s="174"/>
      <c r="L240" s="170"/>
      <c r="M240" s="175"/>
      <c r="N240" s="176"/>
      <c r="O240" s="176"/>
      <c r="P240" s="176"/>
      <c r="Q240" s="176"/>
      <c r="R240" s="176"/>
      <c r="S240" s="176"/>
      <c r="T240" s="177"/>
      <c r="AT240" s="171" t="s">
        <v>143</v>
      </c>
      <c r="AU240" s="171" t="s">
        <v>80</v>
      </c>
      <c r="AV240" s="14" t="s">
        <v>80</v>
      </c>
      <c r="AW240" s="14" t="s">
        <v>33</v>
      </c>
      <c r="AX240" s="14" t="s">
        <v>72</v>
      </c>
      <c r="AY240" s="171" t="s">
        <v>131</v>
      </c>
    </row>
    <row r="241" spans="1:65" s="14" customFormat="1" ht="11.25">
      <c r="B241" s="170"/>
      <c r="D241" s="158" t="s">
        <v>143</v>
      </c>
      <c r="E241" s="171" t="s">
        <v>3</v>
      </c>
      <c r="F241" s="172" t="s">
        <v>357</v>
      </c>
      <c r="H241" s="173">
        <v>0.73</v>
      </c>
      <c r="I241" s="174"/>
      <c r="L241" s="170"/>
      <c r="M241" s="175"/>
      <c r="N241" s="176"/>
      <c r="O241" s="176"/>
      <c r="P241" s="176"/>
      <c r="Q241" s="176"/>
      <c r="R241" s="176"/>
      <c r="S241" s="176"/>
      <c r="T241" s="177"/>
      <c r="AT241" s="171" t="s">
        <v>143</v>
      </c>
      <c r="AU241" s="171" t="s">
        <v>80</v>
      </c>
      <c r="AV241" s="14" t="s">
        <v>80</v>
      </c>
      <c r="AW241" s="14" t="s">
        <v>33</v>
      </c>
      <c r="AX241" s="14" t="s">
        <v>72</v>
      </c>
      <c r="AY241" s="171" t="s">
        <v>131</v>
      </c>
    </row>
    <row r="242" spans="1:65" s="15" customFormat="1" ht="11.25">
      <c r="B242" s="178"/>
      <c r="D242" s="158" t="s">
        <v>143</v>
      </c>
      <c r="E242" s="179" t="s">
        <v>3</v>
      </c>
      <c r="F242" s="180" t="s">
        <v>148</v>
      </c>
      <c r="H242" s="181">
        <v>4.03</v>
      </c>
      <c r="I242" s="182"/>
      <c r="L242" s="178"/>
      <c r="M242" s="183"/>
      <c r="N242" s="184"/>
      <c r="O242" s="184"/>
      <c r="P242" s="184"/>
      <c r="Q242" s="184"/>
      <c r="R242" s="184"/>
      <c r="S242" s="184"/>
      <c r="T242" s="185"/>
      <c r="AT242" s="179" t="s">
        <v>143</v>
      </c>
      <c r="AU242" s="179" t="s">
        <v>80</v>
      </c>
      <c r="AV242" s="15" t="s">
        <v>139</v>
      </c>
      <c r="AW242" s="15" t="s">
        <v>33</v>
      </c>
      <c r="AX242" s="15" t="s">
        <v>76</v>
      </c>
      <c r="AY242" s="179" t="s">
        <v>131</v>
      </c>
    </row>
    <row r="243" spans="1:65" s="2" customFormat="1" ht="24.2" customHeight="1">
      <c r="A243" s="34"/>
      <c r="B243" s="144"/>
      <c r="C243" s="145" t="s">
        <v>362</v>
      </c>
      <c r="D243" s="145" t="s">
        <v>134</v>
      </c>
      <c r="E243" s="146" t="s">
        <v>363</v>
      </c>
      <c r="F243" s="147" t="s">
        <v>364</v>
      </c>
      <c r="G243" s="148" t="s">
        <v>187</v>
      </c>
      <c r="H243" s="149">
        <v>10</v>
      </c>
      <c r="I243" s="150"/>
      <c r="J243" s="151">
        <f>ROUND(I243*H243,2)</f>
        <v>0</v>
      </c>
      <c r="K243" s="147" t="s">
        <v>138</v>
      </c>
      <c r="L243" s="35"/>
      <c r="M243" s="152" t="s">
        <v>3</v>
      </c>
      <c r="N243" s="153" t="s">
        <v>43</v>
      </c>
      <c r="O243" s="55"/>
      <c r="P243" s="154">
        <f>O243*H243</f>
        <v>0</v>
      </c>
      <c r="Q243" s="154">
        <v>1.4999999999999999E-4</v>
      </c>
      <c r="R243" s="154">
        <f>Q243*H243</f>
        <v>1.4999999999999998E-3</v>
      </c>
      <c r="S243" s="154">
        <v>0</v>
      </c>
      <c r="T243" s="155">
        <f>S243*H243</f>
        <v>0</v>
      </c>
      <c r="U243" s="34"/>
      <c r="V243" s="34"/>
      <c r="W243" s="34"/>
      <c r="X243" s="34"/>
      <c r="Y243" s="34"/>
      <c r="Z243" s="34"/>
      <c r="AA243" s="34"/>
      <c r="AB243" s="34"/>
      <c r="AC243" s="34"/>
      <c r="AD243" s="34"/>
      <c r="AE243" s="34"/>
      <c r="AR243" s="156" t="s">
        <v>230</v>
      </c>
      <c r="AT243" s="156" t="s">
        <v>134</v>
      </c>
      <c r="AU243" s="156" t="s">
        <v>80</v>
      </c>
      <c r="AY243" s="19" t="s">
        <v>131</v>
      </c>
      <c r="BE243" s="157">
        <f>IF(N243="základní",J243,0)</f>
        <v>0</v>
      </c>
      <c r="BF243" s="157">
        <f>IF(N243="snížená",J243,0)</f>
        <v>0</v>
      </c>
      <c r="BG243" s="157">
        <f>IF(N243="zákl. přenesená",J243,0)</f>
        <v>0</v>
      </c>
      <c r="BH243" s="157">
        <f>IF(N243="sníž. přenesená",J243,0)</f>
        <v>0</v>
      </c>
      <c r="BI243" s="157">
        <f>IF(N243="nulová",J243,0)</f>
        <v>0</v>
      </c>
      <c r="BJ243" s="19" t="s">
        <v>76</v>
      </c>
      <c r="BK243" s="157">
        <f>ROUND(I243*H243,2)</f>
        <v>0</v>
      </c>
      <c r="BL243" s="19" t="s">
        <v>230</v>
      </c>
      <c r="BM243" s="156" t="s">
        <v>365</v>
      </c>
    </row>
    <row r="244" spans="1:65" s="2" customFormat="1" ht="24.2" customHeight="1">
      <c r="A244" s="34"/>
      <c r="B244" s="144"/>
      <c r="C244" s="145" t="s">
        <v>366</v>
      </c>
      <c r="D244" s="145" t="s">
        <v>134</v>
      </c>
      <c r="E244" s="146" t="s">
        <v>367</v>
      </c>
      <c r="F244" s="147" t="s">
        <v>368</v>
      </c>
      <c r="G244" s="148" t="s">
        <v>137</v>
      </c>
      <c r="H244" s="149">
        <v>20.51</v>
      </c>
      <c r="I244" s="150"/>
      <c r="J244" s="151">
        <f>ROUND(I244*H244,2)</f>
        <v>0</v>
      </c>
      <c r="K244" s="147" t="s">
        <v>138</v>
      </c>
      <c r="L244" s="35"/>
      <c r="M244" s="152" t="s">
        <v>3</v>
      </c>
      <c r="N244" s="153" t="s">
        <v>43</v>
      </c>
      <c r="O244" s="55"/>
      <c r="P244" s="154">
        <f>O244*H244</f>
        <v>0</v>
      </c>
      <c r="Q244" s="154">
        <v>2.9E-4</v>
      </c>
      <c r="R244" s="154">
        <f>Q244*H244</f>
        <v>5.9479000000000008E-3</v>
      </c>
      <c r="S244" s="154">
        <v>0</v>
      </c>
      <c r="T244" s="155">
        <f>S244*H244</f>
        <v>0</v>
      </c>
      <c r="U244" s="34"/>
      <c r="V244" s="34"/>
      <c r="W244" s="34"/>
      <c r="X244" s="34"/>
      <c r="Y244" s="34"/>
      <c r="Z244" s="34"/>
      <c r="AA244" s="34"/>
      <c r="AB244" s="34"/>
      <c r="AC244" s="34"/>
      <c r="AD244" s="34"/>
      <c r="AE244" s="34"/>
      <c r="AR244" s="156" t="s">
        <v>230</v>
      </c>
      <c r="AT244" s="156" t="s">
        <v>134</v>
      </c>
      <c r="AU244" s="156" t="s">
        <v>80</v>
      </c>
      <c r="AY244" s="19" t="s">
        <v>131</v>
      </c>
      <c r="BE244" s="157">
        <f>IF(N244="základní",J244,0)</f>
        <v>0</v>
      </c>
      <c r="BF244" s="157">
        <f>IF(N244="snížená",J244,0)</f>
        <v>0</v>
      </c>
      <c r="BG244" s="157">
        <f>IF(N244="zákl. přenesená",J244,0)</f>
        <v>0</v>
      </c>
      <c r="BH244" s="157">
        <f>IF(N244="sníž. přenesená",J244,0)</f>
        <v>0</v>
      </c>
      <c r="BI244" s="157">
        <f>IF(N244="nulová",J244,0)</f>
        <v>0</v>
      </c>
      <c r="BJ244" s="19" t="s">
        <v>76</v>
      </c>
      <c r="BK244" s="157">
        <f>ROUND(I244*H244,2)</f>
        <v>0</v>
      </c>
      <c r="BL244" s="19" t="s">
        <v>230</v>
      </c>
      <c r="BM244" s="156" t="s">
        <v>369</v>
      </c>
    </row>
    <row r="245" spans="1:65" s="13" customFormat="1" ht="11.25">
      <c r="B245" s="163"/>
      <c r="D245" s="158" t="s">
        <v>143</v>
      </c>
      <c r="E245" s="164" t="s">
        <v>3</v>
      </c>
      <c r="F245" s="165" t="s">
        <v>144</v>
      </c>
      <c r="H245" s="164" t="s">
        <v>3</v>
      </c>
      <c r="I245" s="166"/>
      <c r="L245" s="163"/>
      <c r="M245" s="167"/>
      <c r="N245" s="168"/>
      <c r="O245" s="168"/>
      <c r="P245" s="168"/>
      <c r="Q245" s="168"/>
      <c r="R245" s="168"/>
      <c r="S245" s="168"/>
      <c r="T245" s="169"/>
      <c r="AT245" s="164" t="s">
        <v>143</v>
      </c>
      <c r="AU245" s="164" t="s">
        <v>80</v>
      </c>
      <c r="AV245" s="13" t="s">
        <v>76</v>
      </c>
      <c r="AW245" s="13" t="s">
        <v>33</v>
      </c>
      <c r="AX245" s="13" t="s">
        <v>72</v>
      </c>
      <c r="AY245" s="164" t="s">
        <v>131</v>
      </c>
    </row>
    <row r="246" spans="1:65" s="13" customFormat="1" ht="11.25">
      <c r="B246" s="163"/>
      <c r="D246" s="158" t="s">
        <v>143</v>
      </c>
      <c r="E246" s="164" t="s">
        <v>3</v>
      </c>
      <c r="F246" s="165" t="s">
        <v>203</v>
      </c>
      <c r="H246" s="164" t="s">
        <v>3</v>
      </c>
      <c r="I246" s="166"/>
      <c r="L246" s="163"/>
      <c r="M246" s="167"/>
      <c r="N246" s="168"/>
      <c r="O246" s="168"/>
      <c r="P246" s="168"/>
      <c r="Q246" s="168"/>
      <c r="R246" s="168"/>
      <c r="S246" s="168"/>
      <c r="T246" s="169"/>
      <c r="AT246" s="164" t="s">
        <v>143</v>
      </c>
      <c r="AU246" s="164" t="s">
        <v>80</v>
      </c>
      <c r="AV246" s="13" t="s">
        <v>76</v>
      </c>
      <c r="AW246" s="13" t="s">
        <v>33</v>
      </c>
      <c r="AX246" s="13" t="s">
        <v>72</v>
      </c>
      <c r="AY246" s="164" t="s">
        <v>131</v>
      </c>
    </row>
    <row r="247" spans="1:65" s="14" customFormat="1" ht="11.25">
      <c r="B247" s="170"/>
      <c r="D247" s="158" t="s">
        <v>143</v>
      </c>
      <c r="E247" s="171" t="s">
        <v>3</v>
      </c>
      <c r="F247" s="172" t="s">
        <v>226</v>
      </c>
      <c r="H247" s="173">
        <v>18.600000000000001</v>
      </c>
      <c r="I247" s="174"/>
      <c r="L247" s="170"/>
      <c r="M247" s="175"/>
      <c r="N247" s="176"/>
      <c r="O247" s="176"/>
      <c r="P247" s="176"/>
      <c r="Q247" s="176"/>
      <c r="R247" s="176"/>
      <c r="S247" s="176"/>
      <c r="T247" s="177"/>
      <c r="AT247" s="171" t="s">
        <v>143</v>
      </c>
      <c r="AU247" s="171" t="s">
        <v>80</v>
      </c>
      <c r="AV247" s="14" t="s">
        <v>80</v>
      </c>
      <c r="AW247" s="14" t="s">
        <v>33</v>
      </c>
      <c r="AX247" s="14" t="s">
        <v>72</v>
      </c>
      <c r="AY247" s="171" t="s">
        <v>131</v>
      </c>
    </row>
    <row r="248" spans="1:65" s="14" customFormat="1" ht="11.25">
      <c r="B248" s="170"/>
      <c r="D248" s="158" t="s">
        <v>143</v>
      </c>
      <c r="E248" s="171" t="s">
        <v>3</v>
      </c>
      <c r="F248" s="172" t="s">
        <v>370</v>
      </c>
      <c r="H248" s="173">
        <v>1.91</v>
      </c>
      <c r="I248" s="174"/>
      <c r="L248" s="170"/>
      <c r="M248" s="175"/>
      <c r="N248" s="176"/>
      <c r="O248" s="176"/>
      <c r="P248" s="176"/>
      <c r="Q248" s="176"/>
      <c r="R248" s="176"/>
      <c r="S248" s="176"/>
      <c r="T248" s="177"/>
      <c r="AT248" s="171" t="s">
        <v>143</v>
      </c>
      <c r="AU248" s="171" t="s">
        <v>80</v>
      </c>
      <c r="AV248" s="14" t="s">
        <v>80</v>
      </c>
      <c r="AW248" s="14" t="s">
        <v>33</v>
      </c>
      <c r="AX248" s="14" t="s">
        <v>72</v>
      </c>
      <c r="AY248" s="171" t="s">
        <v>131</v>
      </c>
    </row>
    <row r="249" spans="1:65" s="15" customFormat="1" ht="11.25">
      <c r="B249" s="178"/>
      <c r="D249" s="158" t="s">
        <v>143</v>
      </c>
      <c r="E249" s="179" t="s">
        <v>3</v>
      </c>
      <c r="F249" s="180" t="s">
        <v>148</v>
      </c>
      <c r="H249" s="181">
        <v>20.51</v>
      </c>
      <c r="I249" s="182"/>
      <c r="L249" s="178"/>
      <c r="M249" s="183"/>
      <c r="N249" s="184"/>
      <c r="O249" s="184"/>
      <c r="P249" s="184"/>
      <c r="Q249" s="184"/>
      <c r="R249" s="184"/>
      <c r="S249" s="184"/>
      <c r="T249" s="185"/>
      <c r="AT249" s="179" t="s">
        <v>143</v>
      </c>
      <c r="AU249" s="179" t="s">
        <v>80</v>
      </c>
      <c r="AV249" s="15" t="s">
        <v>139</v>
      </c>
      <c r="AW249" s="15" t="s">
        <v>33</v>
      </c>
      <c r="AX249" s="15" t="s">
        <v>76</v>
      </c>
      <c r="AY249" s="179" t="s">
        <v>131</v>
      </c>
    </row>
    <row r="250" spans="1:65" s="2" customFormat="1" ht="16.5" customHeight="1">
      <c r="A250" s="34"/>
      <c r="B250" s="144"/>
      <c r="C250" s="145" t="s">
        <v>371</v>
      </c>
      <c r="D250" s="145" t="s">
        <v>134</v>
      </c>
      <c r="E250" s="146" t="s">
        <v>372</v>
      </c>
      <c r="F250" s="147" t="s">
        <v>373</v>
      </c>
      <c r="G250" s="148" t="s">
        <v>137</v>
      </c>
      <c r="H250" s="149">
        <v>20.51</v>
      </c>
      <c r="I250" s="150"/>
      <c r="J250" s="151">
        <f>ROUND(I250*H250,2)</f>
        <v>0</v>
      </c>
      <c r="K250" s="147" t="s">
        <v>138</v>
      </c>
      <c r="L250" s="35"/>
      <c r="M250" s="152" t="s">
        <v>3</v>
      </c>
      <c r="N250" s="153" t="s">
        <v>43</v>
      </c>
      <c r="O250" s="55"/>
      <c r="P250" s="154">
        <f>O250*H250</f>
        <v>0</v>
      </c>
      <c r="Q250" s="154">
        <v>5.0000000000000001E-4</v>
      </c>
      <c r="R250" s="154">
        <f>Q250*H250</f>
        <v>1.0255E-2</v>
      </c>
      <c r="S250" s="154">
        <v>0</v>
      </c>
      <c r="T250" s="155">
        <f>S250*H250</f>
        <v>0</v>
      </c>
      <c r="U250" s="34"/>
      <c r="V250" s="34"/>
      <c r="W250" s="34"/>
      <c r="X250" s="34"/>
      <c r="Y250" s="34"/>
      <c r="Z250" s="34"/>
      <c r="AA250" s="34"/>
      <c r="AB250" s="34"/>
      <c r="AC250" s="34"/>
      <c r="AD250" s="34"/>
      <c r="AE250" s="34"/>
      <c r="AR250" s="156" t="s">
        <v>230</v>
      </c>
      <c r="AT250" s="156" t="s">
        <v>134</v>
      </c>
      <c r="AU250" s="156" t="s">
        <v>80</v>
      </c>
      <c r="AY250" s="19" t="s">
        <v>131</v>
      </c>
      <c r="BE250" s="157">
        <f>IF(N250="základní",J250,0)</f>
        <v>0</v>
      </c>
      <c r="BF250" s="157">
        <f>IF(N250="snížená",J250,0)</f>
        <v>0</v>
      </c>
      <c r="BG250" s="157">
        <f>IF(N250="zákl. přenesená",J250,0)</f>
        <v>0</v>
      </c>
      <c r="BH250" s="157">
        <f>IF(N250="sníž. přenesená",J250,0)</f>
        <v>0</v>
      </c>
      <c r="BI250" s="157">
        <f>IF(N250="nulová",J250,0)</f>
        <v>0</v>
      </c>
      <c r="BJ250" s="19" t="s">
        <v>76</v>
      </c>
      <c r="BK250" s="157">
        <f>ROUND(I250*H250,2)</f>
        <v>0</v>
      </c>
      <c r="BL250" s="19" t="s">
        <v>230</v>
      </c>
      <c r="BM250" s="156" t="s">
        <v>374</v>
      </c>
    </row>
    <row r="251" spans="1:65" s="12" customFormat="1" ht="22.9" customHeight="1">
      <c r="B251" s="131"/>
      <c r="D251" s="132" t="s">
        <v>71</v>
      </c>
      <c r="E251" s="142" t="s">
        <v>375</v>
      </c>
      <c r="F251" s="142" t="s">
        <v>376</v>
      </c>
      <c r="I251" s="134"/>
      <c r="J251" s="143">
        <f>BK251</f>
        <v>0</v>
      </c>
      <c r="L251" s="131"/>
      <c r="M251" s="136"/>
      <c r="N251" s="137"/>
      <c r="O251" s="137"/>
      <c r="P251" s="138">
        <f>SUM(P252:P297)</f>
        <v>0</v>
      </c>
      <c r="Q251" s="137"/>
      <c r="R251" s="138">
        <f>SUM(R252:R297)</f>
        <v>0.94566896000000011</v>
      </c>
      <c r="S251" s="137"/>
      <c r="T251" s="139">
        <f>SUM(T252:T297)</f>
        <v>0.18933312000000002</v>
      </c>
      <c r="AR251" s="132" t="s">
        <v>80</v>
      </c>
      <c r="AT251" s="140" t="s">
        <v>71</v>
      </c>
      <c r="AU251" s="140" t="s">
        <v>76</v>
      </c>
      <c r="AY251" s="132" t="s">
        <v>131</v>
      </c>
      <c r="BK251" s="141">
        <f>SUM(BK252:BK297)</f>
        <v>0</v>
      </c>
    </row>
    <row r="252" spans="1:65" s="2" customFormat="1" ht="16.5" customHeight="1">
      <c r="A252" s="34"/>
      <c r="B252" s="144"/>
      <c r="C252" s="145" t="s">
        <v>377</v>
      </c>
      <c r="D252" s="145" t="s">
        <v>134</v>
      </c>
      <c r="E252" s="146" t="s">
        <v>378</v>
      </c>
      <c r="F252" s="147" t="s">
        <v>379</v>
      </c>
      <c r="G252" s="148" t="s">
        <v>137</v>
      </c>
      <c r="H252" s="149">
        <v>538</v>
      </c>
      <c r="I252" s="150"/>
      <c r="J252" s="151">
        <f>ROUND(I252*H252,2)</f>
        <v>0</v>
      </c>
      <c r="K252" s="147" t="s">
        <v>138</v>
      </c>
      <c r="L252" s="35"/>
      <c r="M252" s="152" t="s">
        <v>3</v>
      </c>
      <c r="N252" s="153" t="s">
        <v>43</v>
      </c>
      <c r="O252" s="55"/>
      <c r="P252" s="154">
        <f>O252*H252</f>
        <v>0</v>
      </c>
      <c r="Q252" s="154">
        <v>1E-3</v>
      </c>
      <c r="R252" s="154">
        <f>Q252*H252</f>
        <v>0.53800000000000003</v>
      </c>
      <c r="S252" s="154">
        <v>3.1E-4</v>
      </c>
      <c r="T252" s="155">
        <f>S252*H252</f>
        <v>0.16678000000000001</v>
      </c>
      <c r="U252" s="34"/>
      <c r="V252" s="34"/>
      <c r="W252" s="34"/>
      <c r="X252" s="34"/>
      <c r="Y252" s="34"/>
      <c r="Z252" s="34"/>
      <c r="AA252" s="34"/>
      <c r="AB252" s="34"/>
      <c r="AC252" s="34"/>
      <c r="AD252" s="34"/>
      <c r="AE252" s="34"/>
      <c r="AR252" s="156" t="s">
        <v>230</v>
      </c>
      <c r="AT252" s="156" t="s">
        <v>134</v>
      </c>
      <c r="AU252" s="156" t="s">
        <v>80</v>
      </c>
      <c r="AY252" s="19" t="s">
        <v>131</v>
      </c>
      <c r="BE252" s="157">
        <f>IF(N252="základní",J252,0)</f>
        <v>0</v>
      </c>
      <c r="BF252" s="157">
        <f>IF(N252="snížená",J252,0)</f>
        <v>0</v>
      </c>
      <c r="BG252" s="157">
        <f>IF(N252="zákl. přenesená",J252,0)</f>
        <v>0</v>
      </c>
      <c r="BH252" s="157">
        <f>IF(N252="sníž. přenesená",J252,0)</f>
        <v>0</v>
      </c>
      <c r="BI252" s="157">
        <f>IF(N252="nulová",J252,0)</f>
        <v>0</v>
      </c>
      <c r="BJ252" s="19" t="s">
        <v>76</v>
      </c>
      <c r="BK252" s="157">
        <f>ROUND(I252*H252,2)</f>
        <v>0</v>
      </c>
      <c r="BL252" s="19" t="s">
        <v>230</v>
      </c>
      <c r="BM252" s="156" t="s">
        <v>380</v>
      </c>
    </row>
    <row r="253" spans="1:65" s="2" customFormat="1" ht="29.25">
      <c r="A253" s="34"/>
      <c r="B253" s="35"/>
      <c r="C253" s="34"/>
      <c r="D253" s="158" t="s">
        <v>141</v>
      </c>
      <c r="E253" s="34"/>
      <c r="F253" s="159" t="s">
        <v>381</v>
      </c>
      <c r="G253" s="34"/>
      <c r="H253" s="34"/>
      <c r="I253" s="160"/>
      <c r="J253" s="34"/>
      <c r="K253" s="34"/>
      <c r="L253" s="35"/>
      <c r="M253" s="161"/>
      <c r="N253" s="162"/>
      <c r="O253" s="55"/>
      <c r="P253" s="55"/>
      <c r="Q253" s="55"/>
      <c r="R253" s="55"/>
      <c r="S253" s="55"/>
      <c r="T253" s="56"/>
      <c r="U253" s="34"/>
      <c r="V253" s="34"/>
      <c r="W253" s="34"/>
      <c r="X253" s="34"/>
      <c r="Y253" s="34"/>
      <c r="Z253" s="34"/>
      <c r="AA253" s="34"/>
      <c r="AB253" s="34"/>
      <c r="AC253" s="34"/>
      <c r="AD253" s="34"/>
      <c r="AE253" s="34"/>
      <c r="AT253" s="19" t="s">
        <v>141</v>
      </c>
      <c r="AU253" s="19" t="s">
        <v>80</v>
      </c>
    </row>
    <row r="254" spans="1:65" s="13" customFormat="1" ht="11.25">
      <c r="B254" s="163"/>
      <c r="D254" s="158" t="s">
        <v>143</v>
      </c>
      <c r="E254" s="164" t="s">
        <v>3</v>
      </c>
      <c r="F254" s="165" t="s">
        <v>144</v>
      </c>
      <c r="H254" s="164" t="s">
        <v>3</v>
      </c>
      <c r="I254" s="166"/>
      <c r="L254" s="163"/>
      <c r="M254" s="167"/>
      <c r="N254" s="168"/>
      <c r="O254" s="168"/>
      <c r="P254" s="168"/>
      <c r="Q254" s="168"/>
      <c r="R254" s="168"/>
      <c r="S254" s="168"/>
      <c r="T254" s="169"/>
      <c r="AT254" s="164" t="s">
        <v>143</v>
      </c>
      <c r="AU254" s="164" t="s">
        <v>80</v>
      </c>
      <c r="AV254" s="13" t="s">
        <v>76</v>
      </c>
      <c r="AW254" s="13" t="s">
        <v>33</v>
      </c>
      <c r="AX254" s="13" t="s">
        <v>72</v>
      </c>
      <c r="AY254" s="164" t="s">
        <v>131</v>
      </c>
    </row>
    <row r="255" spans="1:65" s="13" customFormat="1" ht="11.25">
      <c r="B255" s="163"/>
      <c r="D255" s="158" t="s">
        <v>143</v>
      </c>
      <c r="E255" s="164" t="s">
        <v>3</v>
      </c>
      <c r="F255" s="165" t="s">
        <v>382</v>
      </c>
      <c r="H255" s="164" t="s">
        <v>3</v>
      </c>
      <c r="I255" s="166"/>
      <c r="L255" s="163"/>
      <c r="M255" s="167"/>
      <c r="N255" s="168"/>
      <c r="O255" s="168"/>
      <c r="P255" s="168"/>
      <c r="Q255" s="168"/>
      <c r="R255" s="168"/>
      <c r="S255" s="168"/>
      <c r="T255" s="169"/>
      <c r="AT255" s="164" t="s">
        <v>143</v>
      </c>
      <c r="AU255" s="164" t="s">
        <v>80</v>
      </c>
      <c r="AV255" s="13" t="s">
        <v>76</v>
      </c>
      <c r="AW255" s="13" t="s">
        <v>33</v>
      </c>
      <c r="AX255" s="13" t="s">
        <v>72</v>
      </c>
      <c r="AY255" s="164" t="s">
        <v>131</v>
      </c>
    </row>
    <row r="256" spans="1:65" s="14" customFormat="1" ht="11.25">
      <c r="B256" s="170"/>
      <c r="D256" s="158" t="s">
        <v>143</v>
      </c>
      <c r="E256" s="171" t="s">
        <v>3</v>
      </c>
      <c r="F256" s="172" t="s">
        <v>383</v>
      </c>
      <c r="H256" s="173">
        <v>40</v>
      </c>
      <c r="I256" s="174"/>
      <c r="L256" s="170"/>
      <c r="M256" s="175"/>
      <c r="N256" s="176"/>
      <c r="O256" s="176"/>
      <c r="P256" s="176"/>
      <c r="Q256" s="176"/>
      <c r="R256" s="176"/>
      <c r="S256" s="176"/>
      <c r="T256" s="177"/>
      <c r="AT256" s="171" t="s">
        <v>143</v>
      </c>
      <c r="AU256" s="171" t="s">
        <v>80</v>
      </c>
      <c r="AV256" s="14" t="s">
        <v>80</v>
      </c>
      <c r="AW256" s="14" t="s">
        <v>33</v>
      </c>
      <c r="AX256" s="14" t="s">
        <v>72</v>
      </c>
      <c r="AY256" s="171" t="s">
        <v>131</v>
      </c>
    </row>
    <row r="257" spans="1:65" s="14" customFormat="1" ht="11.25">
      <c r="B257" s="170"/>
      <c r="D257" s="158" t="s">
        <v>143</v>
      </c>
      <c r="E257" s="171" t="s">
        <v>3</v>
      </c>
      <c r="F257" s="172" t="s">
        <v>384</v>
      </c>
      <c r="H257" s="173">
        <v>425</v>
      </c>
      <c r="I257" s="174"/>
      <c r="L257" s="170"/>
      <c r="M257" s="175"/>
      <c r="N257" s="176"/>
      <c r="O257" s="176"/>
      <c r="P257" s="176"/>
      <c r="Q257" s="176"/>
      <c r="R257" s="176"/>
      <c r="S257" s="176"/>
      <c r="T257" s="177"/>
      <c r="AT257" s="171" t="s">
        <v>143</v>
      </c>
      <c r="AU257" s="171" t="s">
        <v>80</v>
      </c>
      <c r="AV257" s="14" t="s">
        <v>80</v>
      </c>
      <c r="AW257" s="14" t="s">
        <v>33</v>
      </c>
      <c r="AX257" s="14" t="s">
        <v>72</v>
      </c>
      <c r="AY257" s="171" t="s">
        <v>131</v>
      </c>
    </row>
    <row r="258" spans="1:65" s="13" customFormat="1" ht="11.25">
      <c r="B258" s="163"/>
      <c r="D258" s="158" t="s">
        <v>143</v>
      </c>
      <c r="E258" s="164" t="s">
        <v>3</v>
      </c>
      <c r="F258" s="165" t="s">
        <v>203</v>
      </c>
      <c r="H258" s="164" t="s">
        <v>3</v>
      </c>
      <c r="I258" s="166"/>
      <c r="L258" s="163"/>
      <c r="M258" s="167"/>
      <c r="N258" s="168"/>
      <c r="O258" s="168"/>
      <c r="P258" s="168"/>
      <c r="Q258" s="168"/>
      <c r="R258" s="168"/>
      <c r="S258" s="168"/>
      <c r="T258" s="169"/>
      <c r="AT258" s="164" t="s">
        <v>143</v>
      </c>
      <c r="AU258" s="164" t="s">
        <v>80</v>
      </c>
      <c r="AV258" s="13" t="s">
        <v>76</v>
      </c>
      <c r="AW258" s="13" t="s">
        <v>33</v>
      </c>
      <c r="AX258" s="13" t="s">
        <v>72</v>
      </c>
      <c r="AY258" s="164" t="s">
        <v>131</v>
      </c>
    </row>
    <row r="259" spans="1:65" s="14" customFormat="1" ht="11.25">
      <c r="B259" s="170"/>
      <c r="D259" s="158" t="s">
        <v>143</v>
      </c>
      <c r="E259" s="171" t="s">
        <v>3</v>
      </c>
      <c r="F259" s="172" t="s">
        <v>385</v>
      </c>
      <c r="H259" s="173">
        <v>73</v>
      </c>
      <c r="I259" s="174"/>
      <c r="L259" s="170"/>
      <c r="M259" s="175"/>
      <c r="N259" s="176"/>
      <c r="O259" s="176"/>
      <c r="P259" s="176"/>
      <c r="Q259" s="176"/>
      <c r="R259" s="176"/>
      <c r="S259" s="176"/>
      <c r="T259" s="177"/>
      <c r="AT259" s="171" t="s">
        <v>143</v>
      </c>
      <c r="AU259" s="171" t="s">
        <v>80</v>
      </c>
      <c r="AV259" s="14" t="s">
        <v>80</v>
      </c>
      <c r="AW259" s="14" t="s">
        <v>33</v>
      </c>
      <c r="AX259" s="14" t="s">
        <v>72</v>
      </c>
      <c r="AY259" s="171" t="s">
        <v>131</v>
      </c>
    </row>
    <row r="260" spans="1:65" s="15" customFormat="1" ht="11.25">
      <c r="B260" s="178"/>
      <c r="D260" s="158" t="s">
        <v>143</v>
      </c>
      <c r="E260" s="179" t="s">
        <v>3</v>
      </c>
      <c r="F260" s="180" t="s">
        <v>148</v>
      </c>
      <c r="H260" s="181">
        <v>538</v>
      </c>
      <c r="I260" s="182"/>
      <c r="L260" s="178"/>
      <c r="M260" s="183"/>
      <c r="N260" s="184"/>
      <c r="O260" s="184"/>
      <c r="P260" s="184"/>
      <c r="Q260" s="184"/>
      <c r="R260" s="184"/>
      <c r="S260" s="184"/>
      <c r="T260" s="185"/>
      <c r="AT260" s="179" t="s">
        <v>143</v>
      </c>
      <c r="AU260" s="179" t="s">
        <v>80</v>
      </c>
      <c r="AV260" s="15" t="s">
        <v>139</v>
      </c>
      <c r="AW260" s="15" t="s">
        <v>33</v>
      </c>
      <c r="AX260" s="15" t="s">
        <v>76</v>
      </c>
      <c r="AY260" s="179" t="s">
        <v>131</v>
      </c>
    </row>
    <row r="261" spans="1:65" s="2" customFormat="1" ht="16.5" customHeight="1">
      <c r="A261" s="34"/>
      <c r="B261" s="144"/>
      <c r="C261" s="145" t="s">
        <v>386</v>
      </c>
      <c r="D261" s="145" t="s">
        <v>134</v>
      </c>
      <c r="E261" s="146" t="s">
        <v>387</v>
      </c>
      <c r="F261" s="147" t="s">
        <v>388</v>
      </c>
      <c r="G261" s="148" t="s">
        <v>137</v>
      </c>
      <c r="H261" s="149">
        <v>72.751999999999995</v>
      </c>
      <c r="I261" s="150"/>
      <c r="J261" s="151">
        <f>ROUND(I261*H261,2)</f>
        <v>0</v>
      </c>
      <c r="K261" s="147" t="s">
        <v>138</v>
      </c>
      <c r="L261" s="35"/>
      <c r="M261" s="152" t="s">
        <v>3</v>
      </c>
      <c r="N261" s="153" t="s">
        <v>43</v>
      </c>
      <c r="O261" s="55"/>
      <c r="P261" s="154">
        <f>O261*H261</f>
        <v>0</v>
      </c>
      <c r="Q261" s="154">
        <v>1E-3</v>
      </c>
      <c r="R261" s="154">
        <f>Q261*H261</f>
        <v>7.2751999999999997E-2</v>
      </c>
      <c r="S261" s="154">
        <v>3.1E-4</v>
      </c>
      <c r="T261" s="155">
        <f>S261*H261</f>
        <v>2.2553119999999999E-2</v>
      </c>
      <c r="U261" s="34"/>
      <c r="V261" s="34"/>
      <c r="W261" s="34"/>
      <c r="X261" s="34"/>
      <c r="Y261" s="34"/>
      <c r="Z261" s="34"/>
      <c r="AA261" s="34"/>
      <c r="AB261" s="34"/>
      <c r="AC261" s="34"/>
      <c r="AD261" s="34"/>
      <c r="AE261" s="34"/>
      <c r="AR261" s="156" t="s">
        <v>230</v>
      </c>
      <c r="AT261" s="156" t="s">
        <v>134</v>
      </c>
      <c r="AU261" s="156" t="s">
        <v>80</v>
      </c>
      <c r="AY261" s="19" t="s">
        <v>131</v>
      </c>
      <c r="BE261" s="157">
        <f>IF(N261="základní",J261,0)</f>
        <v>0</v>
      </c>
      <c r="BF261" s="157">
        <f>IF(N261="snížená",J261,0)</f>
        <v>0</v>
      </c>
      <c r="BG261" s="157">
        <f>IF(N261="zákl. přenesená",J261,0)</f>
        <v>0</v>
      </c>
      <c r="BH261" s="157">
        <f>IF(N261="sníž. přenesená",J261,0)</f>
        <v>0</v>
      </c>
      <c r="BI261" s="157">
        <f>IF(N261="nulová",J261,0)</f>
        <v>0</v>
      </c>
      <c r="BJ261" s="19" t="s">
        <v>76</v>
      </c>
      <c r="BK261" s="157">
        <f>ROUND(I261*H261,2)</f>
        <v>0</v>
      </c>
      <c r="BL261" s="19" t="s">
        <v>230</v>
      </c>
      <c r="BM261" s="156" t="s">
        <v>389</v>
      </c>
    </row>
    <row r="262" spans="1:65" s="2" customFormat="1" ht="29.25">
      <c r="A262" s="34"/>
      <c r="B262" s="35"/>
      <c r="C262" s="34"/>
      <c r="D262" s="158" t="s">
        <v>141</v>
      </c>
      <c r="E262" s="34"/>
      <c r="F262" s="159" t="s">
        <v>381</v>
      </c>
      <c r="G262" s="34"/>
      <c r="H262" s="34"/>
      <c r="I262" s="160"/>
      <c r="J262" s="34"/>
      <c r="K262" s="34"/>
      <c r="L262" s="35"/>
      <c r="M262" s="161"/>
      <c r="N262" s="162"/>
      <c r="O262" s="55"/>
      <c r="P262" s="55"/>
      <c r="Q262" s="55"/>
      <c r="R262" s="55"/>
      <c r="S262" s="55"/>
      <c r="T262" s="56"/>
      <c r="U262" s="34"/>
      <c r="V262" s="34"/>
      <c r="W262" s="34"/>
      <c r="X262" s="34"/>
      <c r="Y262" s="34"/>
      <c r="Z262" s="34"/>
      <c r="AA262" s="34"/>
      <c r="AB262" s="34"/>
      <c r="AC262" s="34"/>
      <c r="AD262" s="34"/>
      <c r="AE262" s="34"/>
      <c r="AT262" s="19" t="s">
        <v>141</v>
      </c>
      <c r="AU262" s="19" t="s">
        <v>80</v>
      </c>
    </row>
    <row r="263" spans="1:65" s="13" customFormat="1" ht="11.25">
      <c r="B263" s="163"/>
      <c r="D263" s="158" t="s">
        <v>143</v>
      </c>
      <c r="E263" s="164" t="s">
        <v>3</v>
      </c>
      <c r="F263" s="165" t="s">
        <v>144</v>
      </c>
      <c r="H263" s="164" t="s">
        <v>3</v>
      </c>
      <c r="I263" s="166"/>
      <c r="L263" s="163"/>
      <c r="M263" s="167"/>
      <c r="N263" s="168"/>
      <c r="O263" s="168"/>
      <c r="P263" s="168"/>
      <c r="Q263" s="168"/>
      <c r="R263" s="168"/>
      <c r="S263" s="168"/>
      <c r="T263" s="169"/>
      <c r="AT263" s="164" t="s">
        <v>143</v>
      </c>
      <c r="AU263" s="164" t="s">
        <v>80</v>
      </c>
      <c r="AV263" s="13" t="s">
        <v>76</v>
      </c>
      <c r="AW263" s="13" t="s">
        <v>33</v>
      </c>
      <c r="AX263" s="13" t="s">
        <v>72</v>
      </c>
      <c r="AY263" s="164" t="s">
        <v>131</v>
      </c>
    </row>
    <row r="264" spans="1:65" s="13" customFormat="1" ht="11.25">
      <c r="B264" s="163"/>
      <c r="D264" s="158" t="s">
        <v>143</v>
      </c>
      <c r="E264" s="164" t="s">
        <v>3</v>
      </c>
      <c r="F264" s="165" t="s">
        <v>390</v>
      </c>
      <c r="H264" s="164" t="s">
        <v>3</v>
      </c>
      <c r="I264" s="166"/>
      <c r="L264" s="163"/>
      <c r="M264" s="167"/>
      <c r="N264" s="168"/>
      <c r="O264" s="168"/>
      <c r="P264" s="168"/>
      <c r="Q264" s="168"/>
      <c r="R264" s="168"/>
      <c r="S264" s="168"/>
      <c r="T264" s="169"/>
      <c r="AT264" s="164" t="s">
        <v>143</v>
      </c>
      <c r="AU264" s="164" t="s">
        <v>80</v>
      </c>
      <c r="AV264" s="13" t="s">
        <v>76</v>
      </c>
      <c r="AW264" s="13" t="s">
        <v>33</v>
      </c>
      <c r="AX264" s="13" t="s">
        <v>72</v>
      </c>
      <c r="AY264" s="164" t="s">
        <v>131</v>
      </c>
    </row>
    <row r="265" spans="1:65" s="14" customFormat="1" ht="11.25">
      <c r="B265" s="170"/>
      <c r="D265" s="158" t="s">
        <v>143</v>
      </c>
      <c r="E265" s="171" t="s">
        <v>3</v>
      </c>
      <c r="F265" s="172" t="s">
        <v>391</v>
      </c>
      <c r="H265" s="173">
        <v>1.65</v>
      </c>
      <c r="I265" s="174"/>
      <c r="L265" s="170"/>
      <c r="M265" s="175"/>
      <c r="N265" s="176"/>
      <c r="O265" s="176"/>
      <c r="P265" s="176"/>
      <c r="Q265" s="176"/>
      <c r="R265" s="176"/>
      <c r="S265" s="176"/>
      <c r="T265" s="177"/>
      <c r="AT265" s="171" t="s">
        <v>143</v>
      </c>
      <c r="AU265" s="171" t="s">
        <v>80</v>
      </c>
      <c r="AV265" s="14" t="s">
        <v>80</v>
      </c>
      <c r="AW265" s="14" t="s">
        <v>33</v>
      </c>
      <c r="AX265" s="14" t="s">
        <v>72</v>
      </c>
      <c r="AY265" s="171" t="s">
        <v>131</v>
      </c>
    </row>
    <row r="266" spans="1:65" s="14" customFormat="1" ht="11.25">
      <c r="B266" s="170"/>
      <c r="D266" s="158" t="s">
        <v>143</v>
      </c>
      <c r="E266" s="171" t="s">
        <v>3</v>
      </c>
      <c r="F266" s="172" t="s">
        <v>392</v>
      </c>
      <c r="H266" s="173">
        <v>71.102000000000004</v>
      </c>
      <c r="I266" s="174"/>
      <c r="L266" s="170"/>
      <c r="M266" s="175"/>
      <c r="N266" s="176"/>
      <c r="O266" s="176"/>
      <c r="P266" s="176"/>
      <c r="Q266" s="176"/>
      <c r="R266" s="176"/>
      <c r="S266" s="176"/>
      <c r="T266" s="177"/>
      <c r="AT266" s="171" t="s">
        <v>143</v>
      </c>
      <c r="AU266" s="171" t="s">
        <v>80</v>
      </c>
      <c r="AV266" s="14" t="s">
        <v>80</v>
      </c>
      <c r="AW266" s="14" t="s">
        <v>33</v>
      </c>
      <c r="AX266" s="14" t="s">
        <v>72</v>
      </c>
      <c r="AY266" s="171" t="s">
        <v>131</v>
      </c>
    </row>
    <row r="267" spans="1:65" s="15" customFormat="1" ht="11.25">
      <c r="B267" s="178"/>
      <c r="D267" s="158" t="s">
        <v>143</v>
      </c>
      <c r="E267" s="179" t="s">
        <v>3</v>
      </c>
      <c r="F267" s="180" t="s">
        <v>148</v>
      </c>
      <c r="H267" s="181">
        <v>72.751999999999995</v>
      </c>
      <c r="I267" s="182"/>
      <c r="L267" s="178"/>
      <c r="M267" s="183"/>
      <c r="N267" s="184"/>
      <c r="O267" s="184"/>
      <c r="P267" s="184"/>
      <c r="Q267" s="184"/>
      <c r="R267" s="184"/>
      <c r="S267" s="184"/>
      <c r="T267" s="185"/>
      <c r="AT267" s="179" t="s">
        <v>143</v>
      </c>
      <c r="AU267" s="179" t="s">
        <v>80</v>
      </c>
      <c r="AV267" s="15" t="s">
        <v>139</v>
      </c>
      <c r="AW267" s="15" t="s">
        <v>33</v>
      </c>
      <c r="AX267" s="15" t="s">
        <v>76</v>
      </c>
      <c r="AY267" s="179" t="s">
        <v>131</v>
      </c>
    </row>
    <row r="268" spans="1:65" s="2" customFormat="1" ht="16.5" customHeight="1">
      <c r="A268" s="34"/>
      <c r="B268" s="144"/>
      <c r="C268" s="145" t="s">
        <v>393</v>
      </c>
      <c r="D268" s="145" t="s">
        <v>134</v>
      </c>
      <c r="E268" s="146" t="s">
        <v>394</v>
      </c>
      <c r="F268" s="147" t="s">
        <v>395</v>
      </c>
      <c r="G268" s="148" t="s">
        <v>137</v>
      </c>
      <c r="H268" s="149">
        <v>538</v>
      </c>
      <c r="I268" s="150"/>
      <c r="J268" s="151">
        <f>ROUND(I268*H268,2)</f>
        <v>0</v>
      </c>
      <c r="K268" s="147" t="s">
        <v>138</v>
      </c>
      <c r="L268" s="35"/>
      <c r="M268" s="152" t="s">
        <v>3</v>
      </c>
      <c r="N268" s="153" t="s">
        <v>43</v>
      </c>
      <c r="O268" s="55"/>
      <c r="P268" s="154">
        <f>O268*H268</f>
        <v>0</v>
      </c>
      <c r="Q268" s="154">
        <v>0</v>
      </c>
      <c r="R268" s="154">
        <f>Q268*H268</f>
        <v>0</v>
      </c>
      <c r="S268" s="154">
        <v>0</v>
      </c>
      <c r="T268" s="155">
        <f>S268*H268</f>
        <v>0</v>
      </c>
      <c r="U268" s="34"/>
      <c r="V268" s="34"/>
      <c r="W268" s="34"/>
      <c r="X268" s="34"/>
      <c r="Y268" s="34"/>
      <c r="Z268" s="34"/>
      <c r="AA268" s="34"/>
      <c r="AB268" s="34"/>
      <c r="AC268" s="34"/>
      <c r="AD268" s="34"/>
      <c r="AE268" s="34"/>
      <c r="AR268" s="156" t="s">
        <v>230</v>
      </c>
      <c r="AT268" s="156" t="s">
        <v>134</v>
      </c>
      <c r="AU268" s="156" t="s">
        <v>80</v>
      </c>
      <c r="AY268" s="19" t="s">
        <v>131</v>
      </c>
      <c r="BE268" s="157">
        <f>IF(N268="základní",J268,0)</f>
        <v>0</v>
      </c>
      <c r="BF268" s="157">
        <f>IF(N268="snížená",J268,0)</f>
        <v>0</v>
      </c>
      <c r="BG268" s="157">
        <f>IF(N268="zákl. přenesená",J268,0)</f>
        <v>0</v>
      </c>
      <c r="BH268" s="157">
        <f>IF(N268="sníž. přenesená",J268,0)</f>
        <v>0</v>
      </c>
      <c r="BI268" s="157">
        <f>IF(N268="nulová",J268,0)</f>
        <v>0</v>
      </c>
      <c r="BJ268" s="19" t="s">
        <v>76</v>
      </c>
      <c r="BK268" s="157">
        <f>ROUND(I268*H268,2)</f>
        <v>0</v>
      </c>
      <c r="BL268" s="19" t="s">
        <v>230</v>
      </c>
      <c r="BM268" s="156" t="s">
        <v>396</v>
      </c>
    </row>
    <row r="269" spans="1:65" s="2" customFormat="1" ht="16.5" customHeight="1">
      <c r="A269" s="34"/>
      <c r="B269" s="144"/>
      <c r="C269" s="145" t="s">
        <v>397</v>
      </c>
      <c r="D269" s="145" t="s">
        <v>134</v>
      </c>
      <c r="E269" s="146" t="s">
        <v>398</v>
      </c>
      <c r="F269" s="147" t="s">
        <v>399</v>
      </c>
      <c r="G269" s="148" t="s">
        <v>137</v>
      </c>
      <c r="H269" s="149">
        <v>72.751999999999995</v>
      </c>
      <c r="I269" s="150"/>
      <c r="J269" s="151">
        <f>ROUND(I269*H269,2)</f>
        <v>0</v>
      </c>
      <c r="K269" s="147" t="s">
        <v>138</v>
      </c>
      <c r="L269" s="35"/>
      <c r="M269" s="152" t="s">
        <v>3</v>
      </c>
      <c r="N269" s="153" t="s">
        <v>43</v>
      </c>
      <c r="O269" s="55"/>
      <c r="P269" s="154">
        <f>O269*H269</f>
        <v>0</v>
      </c>
      <c r="Q269" s="154">
        <v>0</v>
      </c>
      <c r="R269" s="154">
        <f>Q269*H269</f>
        <v>0</v>
      </c>
      <c r="S269" s="154">
        <v>0</v>
      </c>
      <c r="T269" s="155">
        <f>S269*H269</f>
        <v>0</v>
      </c>
      <c r="U269" s="34"/>
      <c r="V269" s="34"/>
      <c r="W269" s="34"/>
      <c r="X269" s="34"/>
      <c r="Y269" s="34"/>
      <c r="Z269" s="34"/>
      <c r="AA269" s="34"/>
      <c r="AB269" s="34"/>
      <c r="AC269" s="34"/>
      <c r="AD269" s="34"/>
      <c r="AE269" s="34"/>
      <c r="AR269" s="156" t="s">
        <v>230</v>
      </c>
      <c r="AT269" s="156" t="s">
        <v>134</v>
      </c>
      <c r="AU269" s="156" t="s">
        <v>80</v>
      </c>
      <c r="AY269" s="19" t="s">
        <v>131</v>
      </c>
      <c r="BE269" s="157">
        <f>IF(N269="základní",J269,0)</f>
        <v>0</v>
      </c>
      <c r="BF269" s="157">
        <f>IF(N269="snížená",J269,0)</f>
        <v>0</v>
      </c>
      <c r="BG269" s="157">
        <f>IF(N269="zákl. přenesená",J269,0)</f>
        <v>0</v>
      </c>
      <c r="BH269" s="157">
        <f>IF(N269="sníž. přenesená",J269,0)</f>
        <v>0</v>
      </c>
      <c r="BI269" s="157">
        <f>IF(N269="nulová",J269,0)</f>
        <v>0</v>
      </c>
      <c r="BJ269" s="19" t="s">
        <v>76</v>
      </c>
      <c r="BK269" s="157">
        <f>ROUND(I269*H269,2)</f>
        <v>0</v>
      </c>
      <c r="BL269" s="19" t="s">
        <v>230</v>
      </c>
      <c r="BM269" s="156" t="s">
        <v>400</v>
      </c>
    </row>
    <row r="270" spans="1:65" s="2" customFormat="1" ht="16.5" customHeight="1">
      <c r="A270" s="34"/>
      <c r="B270" s="144"/>
      <c r="C270" s="145" t="s">
        <v>401</v>
      </c>
      <c r="D270" s="145" t="s">
        <v>134</v>
      </c>
      <c r="E270" s="146" t="s">
        <v>402</v>
      </c>
      <c r="F270" s="147" t="s">
        <v>403</v>
      </c>
      <c r="G270" s="148" t="s">
        <v>137</v>
      </c>
      <c r="H270" s="149">
        <v>538</v>
      </c>
      <c r="I270" s="150"/>
      <c r="J270" s="151">
        <f>ROUND(I270*H270,2)</f>
        <v>0</v>
      </c>
      <c r="K270" s="147" t="s">
        <v>138</v>
      </c>
      <c r="L270" s="35"/>
      <c r="M270" s="152" t="s">
        <v>3</v>
      </c>
      <c r="N270" s="153" t="s">
        <v>43</v>
      </c>
      <c r="O270" s="55"/>
      <c r="P270" s="154">
        <f>O270*H270</f>
        <v>0</v>
      </c>
      <c r="Q270" s="154">
        <v>2.0000000000000001E-4</v>
      </c>
      <c r="R270" s="154">
        <f>Q270*H270</f>
        <v>0.1076</v>
      </c>
      <c r="S270" s="154">
        <v>0</v>
      </c>
      <c r="T270" s="155">
        <f>S270*H270</f>
        <v>0</v>
      </c>
      <c r="U270" s="34"/>
      <c r="V270" s="34"/>
      <c r="W270" s="34"/>
      <c r="X270" s="34"/>
      <c r="Y270" s="34"/>
      <c r="Z270" s="34"/>
      <c r="AA270" s="34"/>
      <c r="AB270" s="34"/>
      <c r="AC270" s="34"/>
      <c r="AD270" s="34"/>
      <c r="AE270" s="34"/>
      <c r="AR270" s="156" t="s">
        <v>230</v>
      </c>
      <c r="AT270" s="156" t="s">
        <v>134</v>
      </c>
      <c r="AU270" s="156" t="s">
        <v>80</v>
      </c>
      <c r="AY270" s="19" t="s">
        <v>131</v>
      </c>
      <c r="BE270" s="157">
        <f>IF(N270="základní",J270,0)</f>
        <v>0</v>
      </c>
      <c r="BF270" s="157">
        <f>IF(N270="snížená",J270,0)</f>
        <v>0</v>
      </c>
      <c r="BG270" s="157">
        <f>IF(N270="zákl. přenesená",J270,0)</f>
        <v>0</v>
      </c>
      <c r="BH270" s="157">
        <f>IF(N270="sníž. přenesená",J270,0)</f>
        <v>0</v>
      </c>
      <c r="BI270" s="157">
        <f>IF(N270="nulová",J270,0)</f>
        <v>0</v>
      </c>
      <c r="BJ270" s="19" t="s">
        <v>76</v>
      </c>
      <c r="BK270" s="157">
        <f>ROUND(I270*H270,2)</f>
        <v>0</v>
      </c>
      <c r="BL270" s="19" t="s">
        <v>230</v>
      </c>
      <c r="BM270" s="156" t="s">
        <v>404</v>
      </c>
    </row>
    <row r="271" spans="1:65" s="13" customFormat="1" ht="11.25">
      <c r="B271" s="163"/>
      <c r="D271" s="158" t="s">
        <v>143</v>
      </c>
      <c r="E271" s="164" t="s">
        <v>3</v>
      </c>
      <c r="F271" s="165" t="s">
        <v>144</v>
      </c>
      <c r="H271" s="164" t="s">
        <v>3</v>
      </c>
      <c r="I271" s="166"/>
      <c r="L271" s="163"/>
      <c r="M271" s="167"/>
      <c r="N271" s="168"/>
      <c r="O271" s="168"/>
      <c r="P271" s="168"/>
      <c r="Q271" s="168"/>
      <c r="R271" s="168"/>
      <c r="S271" s="168"/>
      <c r="T271" s="169"/>
      <c r="AT271" s="164" t="s">
        <v>143</v>
      </c>
      <c r="AU271" s="164" t="s">
        <v>80</v>
      </c>
      <c r="AV271" s="13" t="s">
        <v>76</v>
      </c>
      <c r="AW271" s="13" t="s">
        <v>33</v>
      </c>
      <c r="AX271" s="13" t="s">
        <v>72</v>
      </c>
      <c r="AY271" s="164" t="s">
        <v>131</v>
      </c>
    </row>
    <row r="272" spans="1:65" s="13" customFormat="1" ht="11.25">
      <c r="B272" s="163"/>
      <c r="D272" s="158" t="s">
        <v>143</v>
      </c>
      <c r="E272" s="164" t="s">
        <v>3</v>
      </c>
      <c r="F272" s="165" t="s">
        <v>382</v>
      </c>
      <c r="H272" s="164" t="s">
        <v>3</v>
      </c>
      <c r="I272" s="166"/>
      <c r="L272" s="163"/>
      <c r="M272" s="167"/>
      <c r="N272" s="168"/>
      <c r="O272" s="168"/>
      <c r="P272" s="168"/>
      <c r="Q272" s="168"/>
      <c r="R272" s="168"/>
      <c r="S272" s="168"/>
      <c r="T272" s="169"/>
      <c r="AT272" s="164" t="s">
        <v>143</v>
      </c>
      <c r="AU272" s="164" t="s">
        <v>80</v>
      </c>
      <c r="AV272" s="13" t="s">
        <v>76</v>
      </c>
      <c r="AW272" s="13" t="s">
        <v>33</v>
      </c>
      <c r="AX272" s="13" t="s">
        <v>72</v>
      </c>
      <c r="AY272" s="164" t="s">
        <v>131</v>
      </c>
    </row>
    <row r="273" spans="1:65" s="14" customFormat="1" ht="11.25">
      <c r="B273" s="170"/>
      <c r="D273" s="158" t="s">
        <v>143</v>
      </c>
      <c r="E273" s="171" t="s">
        <v>3</v>
      </c>
      <c r="F273" s="172" t="s">
        <v>383</v>
      </c>
      <c r="H273" s="173">
        <v>40</v>
      </c>
      <c r="I273" s="174"/>
      <c r="L273" s="170"/>
      <c r="M273" s="175"/>
      <c r="N273" s="176"/>
      <c r="O273" s="176"/>
      <c r="P273" s="176"/>
      <c r="Q273" s="176"/>
      <c r="R273" s="176"/>
      <c r="S273" s="176"/>
      <c r="T273" s="177"/>
      <c r="AT273" s="171" t="s">
        <v>143</v>
      </c>
      <c r="AU273" s="171" t="s">
        <v>80</v>
      </c>
      <c r="AV273" s="14" t="s">
        <v>80</v>
      </c>
      <c r="AW273" s="14" t="s">
        <v>33</v>
      </c>
      <c r="AX273" s="14" t="s">
        <v>72</v>
      </c>
      <c r="AY273" s="171" t="s">
        <v>131</v>
      </c>
    </row>
    <row r="274" spans="1:65" s="14" customFormat="1" ht="11.25">
      <c r="B274" s="170"/>
      <c r="D274" s="158" t="s">
        <v>143</v>
      </c>
      <c r="E274" s="171" t="s">
        <v>3</v>
      </c>
      <c r="F274" s="172" t="s">
        <v>384</v>
      </c>
      <c r="H274" s="173">
        <v>425</v>
      </c>
      <c r="I274" s="174"/>
      <c r="L274" s="170"/>
      <c r="M274" s="175"/>
      <c r="N274" s="176"/>
      <c r="O274" s="176"/>
      <c r="P274" s="176"/>
      <c r="Q274" s="176"/>
      <c r="R274" s="176"/>
      <c r="S274" s="176"/>
      <c r="T274" s="177"/>
      <c r="AT274" s="171" t="s">
        <v>143</v>
      </c>
      <c r="AU274" s="171" t="s">
        <v>80</v>
      </c>
      <c r="AV274" s="14" t="s">
        <v>80</v>
      </c>
      <c r="AW274" s="14" t="s">
        <v>33</v>
      </c>
      <c r="AX274" s="14" t="s">
        <v>72</v>
      </c>
      <c r="AY274" s="171" t="s">
        <v>131</v>
      </c>
    </row>
    <row r="275" spans="1:65" s="13" customFormat="1" ht="11.25">
      <c r="B275" s="163"/>
      <c r="D275" s="158" t="s">
        <v>143</v>
      </c>
      <c r="E275" s="164" t="s">
        <v>3</v>
      </c>
      <c r="F275" s="165" t="s">
        <v>203</v>
      </c>
      <c r="H275" s="164" t="s">
        <v>3</v>
      </c>
      <c r="I275" s="166"/>
      <c r="L275" s="163"/>
      <c r="M275" s="167"/>
      <c r="N275" s="168"/>
      <c r="O275" s="168"/>
      <c r="P275" s="168"/>
      <c r="Q275" s="168"/>
      <c r="R275" s="168"/>
      <c r="S275" s="168"/>
      <c r="T275" s="169"/>
      <c r="AT275" s="164" t="s">
        <v>143</v>
      </c>
      <c r="AU275" s="164" t="s">
        <v>80</v>
      </c>
      <c r="AV275" s="13" t="s">
        <v>76</v>
      </c>
      <c r="AW275" s="13" t="s">
        <v>33</v>
      </c>
      <c r="AX275" s="13" t="s">
        <v>72</v>
      </c>
      <c r="AY275" s="164" t="s">
        <v>131</v>
      </c>
    </row>
    <row r="276" spans="1:65" s="14" customFormat="1" ht="11.25">
      <c r="B276" s="170"/>
      <c r="D276" s="158" t="s">
        <v>143</v>
      </c>
      <c r="E276" s="171" t="s">
        <v>3</v>
      </c>
      <c r="F276" s="172" t="s">
        <v>385</v>
      </c>
      <c r="H276" s="173">
        <v>73</v>
      </c>
      <c r="I276" s="174"/>
      <c r="L276" s="170"/>
      <c r="M276" s="175"/>
      <c r="N276" s="176"/>
      <c r="O276" s="176"/>
      <c r="P276" s="176"/>
      <c r="Q276" s="176"/>
      <c r="R276" s="176"/>
      <c r="S276" s="176"/>
      <c r="T276" s="177"/>
      <c r="AT276" s="171" t="s">
        <v>143</v>
      </c>
      <c r="AU276" s="171" t="s">
        <v>80</v>
      </c>
      <c r="AV276" s="14" t="s">
        <v>80</v>
      </c>
      <c r="AW276" s="14" t="s">
        <v>33</v>
      </c>
      <c r="AX276" s="14" t="s">
        <v>72</v>
      </c>
      <c r="AY276" s="171" t="s">
        <v>131</v>
      </c>
    </row>
    <row r="277" spans="1:65" s="15" customFormat="1" ht="11.25">
      <c r="B277" s="178"/>
      <c r="D277" s="158" t="s">
        <v>143</v>
      </c>
      <c r="E277" s="179" t="s">
        <v>3</v>
      </c>
      <c r="F277" s="180" t="s">
        <v>148</v>
      </c>
      <c r="H277" s="181">
        <v>538</v>
      </c>
      <c r="I277" s="182"/>
      <c r="L277" s="178"/>
      <c r="M277" s="183"/>
      <c r="N277" s="184"/>
      <c r="O277" s="184"/>
      <c r="P277" s="184"/>
      <c r="Q277" s="184"/>
      <c r="R277" s="184"/>
      <c r="S277" s="184"/>
      <c r="T277" s="185"/>
      <c r="AT277" s="179" t="s">
        <v>143</v>
      </c>
      <c r="AU277" s="179" t="s">
        <v>80</v>
      </c>
      <c r="AV277" s="15" t="s">
        <v>139</v>
      </c>
      <c r="AW277" s="15" t="s">
        <v>33</v>
      </c>
      <c r="AX277" s="15" t="s">
        <v>76</v>
      </c>
      <c r="AY277" s="179" t="s">
        <v>131</v>
      </c>
    </row>
    <row r="278" spans="1:65" s="2" customFormat="1" ht="16.5" customHeight="1">
      <c r="A278" s="34"/>
      <c r="B278" s="144"/>
      <c r="C278" s="145" t="s">
        <v>405</v>
      </c>
      <c r="D278" s="145" t="s">
        <v>134</v>
      </c>
      <c r="E278" s="146" t="s">
        <v>406</v>
      </c>
      <c r="F278" s="147" t="s">
        <v>407</v>
      </c>
      <c r="G278" s="148" t="s">
        <v>137</v>
      </c>
      <c r="H278" s="149">
        <v>145.50399999999999</v>
      </c>
      <c r="I278" s="150"/>
      <c r="J278" s="151">
        <f>ROUND(I278*H278,2)</f>
        <v>0</v>
      </c>
      <c r="K278" s="147" t="s">
        <v>138</v>
      </c>
      <c r="L278" s="35"/>
      <c r="M278" s="152" t="s">
        <v>3</v>
      </c>
      <c r="N278" s="153" t="s">
        <v>43</v>
      </c>
      <c r="O278" s="55"/>
      <c r="P278" s="154">
        <f>O278*H278</f>
        <v>0</v>
      </c>
      <c r="Q278" s="154">
        <v>2.0000000000000001E-4</v>
      </c>
      <c r="R278" s="154">
        <f>Q278*H278</f>
        <v>2.91008E-2</v>
      </c>
      <c r="S278" s="154">
        <v>0</v>
      </c>
      <c r="T278" s="155">
        <f>S278*H278</f>
        <v>0</v>
      </c>
      <c r="U278" s="34"/>
      <c r="V278" s="34"/>
      <c r="W278" s="34"/>
      <c r="X278" s="34"/>
      <c r="Y278" s="34"/>
      <c r="Z278" s="34"/>
      <c r="AA278" s="34"/>
      <c r="AB278" s="34"/>
      <c r="AC278" s="34"/>
      <c r="AD278" s="34"/>
      <c r="AE278" s="34"/>
      <c r="AR278" s="156" t="s">
        <v>230</v>
      </c>
      <c r="AT278" s="156" t="s">
        <v>134</v>
      </c>
      <c r="AU278" s="156" t="s">
        <v>80</v>
      </c>
      <c r="AY278" s="19" t="s">
        <v>131</v>
      </c>
      <c r="BE278" s="157">
        <f>IF(N278="základní",J278,0)</f>
        <v>0</v>
      </c>
      <c r="BF278" s="157">
        <f>IF(N278="snížená",J278,0)</f>
        <v>0</v>
      </c>
      <c r="BG278" s="157">
        <f>IF(N278="zákl. přenesená",J278,0)</f>
        <v>0</v>
      </c>
      <c r="BH278" s="157">
        <f>IF(N278="sníž. přenesená",J278,0)</f>
        <v>0</v>
      </c>
      <c r="BI278" s="157">
        <f>IF(N278="nulová",J278,0)</f>
        <v>0</v>
      </c>
      <c r="BJ278" s="19" t="s">
        <v>76</v>
      </c>
      <c r="BK278" s="157">
        <f>ROUND(I278*H278,2)</f>
        <v>0</v>
      </c>
      <c r="BL278" s="19" t="s">
        <v>230</v>
      </c>
      <c r="BM278" s="156" t="s">
        <v>408</v>
      </c>
    </row>
    <row r="279" spans="1:65" s="13" customFormat="1" ht="11.25">
      <c r="B279" s="163"/>
      <c r="D279" s="158" t="s">
        <v>143</v>
      </c>
      <c r="E279" s="164" t="s">
        <v>3</v>
      </c>
      <c r="F279" s="165" t="s">
        <v>144</v>
      </c>
      <c r="H279" s="164" t="s">
        <v>3</v>
      </c>
      <c r="I279" s="166"/>
      <c r="L279" s="163"/>
      <c r="M279" s="167"/>
      <c r="N279" s="168"/>
      <c r="O279" s="168"/>
      <c r="P279" s="168"/>
      <c r="Q279" s="168"/>
      <c r="R279" s="168"/>
      <c r="S279" s="168"/>
      <c r="T279" s="169"/>
      <c r="AT279" s="164" t="s">
        <v>143</v>
      </c>
      <c r="AU279" s="164" t="s">
        <v>80</v>
      </c>
      <c r="AV279" s="13" t="s">
        <v>76</v>
      </c>
      <c r="AW279" s="13" t="s">
        <v>33</v>
      </c>
      <c r="AX279" s="13" t="s">
        <v>72</v>
      </c>
      <c r="AY279" s="164" t="s">
        <v>131</v>
      </c>
    </row>
    <row r="280" spans="1:65" s="13" customFormat="1" ht="11.25">
      <c r="B280" s="163"/>
      <c r="D280" s="158" t="s">
        <v>143</v>
      </c>
      <c r="E280" s="164" t="s">
        <v>3</v>
      </c>
      <c r="F280" s="165" t="s">
        <v>390</v>
      </c>
      <c r="H280" s="164" t="s">
        <v>3</v>
      </c>
      <c r="I280" s="166"/>
      <c r="L280" s="163"/>
      <c r="M280" s="167"/>
      <c r="N280" s="168"/>
      <c r="O280" s="168"/>
      <c r="P280" s="168"/>
      <c r="Q280" s="168"/>
      <c r="R280" s="168"/>
      <c r="S280" s="168"/>
      <c r="T280" s="169"/>
      <c r="AT280" s="164" t="s">
        <v>143</v>
      </c>
      <c r="AU280" s="164" t="s">
        <v>80</v>
      </c>
      <c r="AV280" s="13" t="s">
        <v>76</v>
      </c>
      <c r="AW280" s="13" t="s">
        <v>33</v>
      </c>
      <c r="AX280" s="13" t="s">
        <v>72</v>
      </c>
      <c r="AY280" s="164" t="s">
        <v>131</v>
      </c>
    </row>
    <row r="281" spans="1:65" s="14" customFormat="1" ht="11.25">
      <c r="B281" s="170"/>
      <c r="D281" s="158" t="s">
        <v>143</v>
      </c>
      <c r="E281" s="171" t="s">
        <v>3</v>
      </c>
      <c r="F281" s="172" t="s">
        <v>153</v>
      </c>
      <c r="H281" s="173">
        <v>3.3</v>
      </c>
      <c r="I281" s="174"/>
      <c r="L281" s="170"/>
      <c r="M281" s="175"/>
      <c r="N281" s="176"/>
      <c r="O281" s="176"/>
      <c r="P281" s="176"/>
      <c r="Q281" s="176"/>
      <c r="R281" s="176"/>
      <c r="S281" s="176"/>
      <c r="T281" s="177"/>
      <c r="AT281" s="171" t="s">
        <v>143</v>
      </c>
      <c r="AU281" s="171" t="s">
        <v>80</v>
      </c>
      <c r="AV281" s="14" t="s">
        <v>80</v>
      </c>
      <c r="AW281" s="14" t="s">
        <v>33</v>
      </c>
      <c r="AX281" s="14" t="s">
        <v>72</v>
      </c>
      <c r="AY281" s="171" t="s">
        <v>131</v>
      </c>
    </row>
    <row r="282" spans="1:65" s="14" customFormat="1" ht="11.25">
      <c r="B282" s="170"/>
      <c r="D282" s="158" t="s">
        <v>143</v>
      </c>
      <c r="E282" s="171" t="s">
        <v>3</v>
      </c>
      <c r="F282" s="172" t="s">
        <v>154</v>
      </c>
      <c r="H282" s="173">
        <v>142.20400000000001</v>
      </c>
      <c r="I282" s="174"/>
      <c r="L282" s="170"/>
      <c r="M282" s="175"/>
      <c r="N282" s="176"/>
      <c r="O282" s="176"/>
      <c r="P282" s="176"/>
      <c r="Q282" s="176"/>
      <c r="R282" s="176"/>
      <c r="S282" s="176"/>
      <c r="T282" s="177"/>
      <c r="AT282" s="171" t="s">
        <v>143</v>
      </c>
      <c r="AU282" s="171" t="s">
        <v>80</v>
      </c>
      <c r="AV282" s="14" t="s">
        <v>80</v>
      </c>
      <c r="AW282" s="14" t="s">
        <v>33</v>
      </c>
      <c r="AX282" s="14" t="s">
        <v>72</v>
      </c>
      <c r="AY282" s="171" t="s">
        <v>131</v>
      </c>
    </row>
    <row r="283" spans="1:65" s="15" customFormat="1" ht="11.25">
      <c r="B283" s="178"/>
      <c r="D283" s="158" t="s">
        <v>143</v>
      </c>
      <c r="E283" s="179" t="s">
        <v>3</v>
      </c>
      <c r="F283" s="180" t="s">
        <v>148</v>
      </c>
      <c r="H283" s="181">
        <v>145.50399999999999</v>
      </c>
      <c r="I283" s="182"/>
      <c r="L283" s="178"/>
      <c r="M283" s="183"/>
      <c r="N283" s="184"/>
      <c r="O283" s="184"/>
      <c r="P283" s="184"/>
      <c r="Q283" s="184"/>
      <c r="R283" s="184"/>
      <c r="S283" s="184"/>
      <c r="T283" s="185"/>
      <c r="AT283" s="179" t="s">
        <v>143</v>
      </c>
      <c r="AU283" s="179" t="s">
        <v>80</v>
      </c>
      <c r="AV283" s="15" t="s">
        <v>139</v>
      </c>
      <c r="AW283" s="15" t="s">
        <v>33</v>
      </c>
      <c r="AX283" s="15" t="s">
        <v>76</v>
      </c>
      <c r="AY283" s="179" t="s">
        <v>131</v>
      </c>
    </row>
    <row r="284" spans="1:65" s="2" customFormat="1" ht="24.2" customHeight="1">
      <c r="A284" s="34"/>
      <c r="B284" s="144"/>
      <c r="C284" s="145" t="s">
        <v>409</v>
      </c>
      <c r="D284" s="145" t="s">
        <v>134</v>
      </c>
      <c r="E284" s="146" t="s">
        <v>410</v>
      </c>
      <c r="F284" s="147" t="s">
        <v>411</v>
      </c>
      <c r="G284" s="148" t="s">
        <v>137</v>
      </c>
      <c r="H284" s="149">
        <v>538</v>
      </c>
      <c r="I284" s="150"/>
      <c r="J284" s="151">
        <f>ROUND(I284*H284,2)</f>
        <v>0</v>
      </c>
      <c r="K284" s="147" t="s">
        <v>138</v>
      </c>
      <c r="L284" s="35"/>
      <c r="M284" s="152" t="s">
        <v>3</v>
      </c>
      <c r="N284" s="153" t="s">
        <v>43</v>
      </c>
      <c r="O284" s="55"/>
      <c r="P284" s="154">
        <f>O284*H284</f>
        <v>0</v>
      </c>
      <c r="Q284" s="154">
        <v>2.9E-4</v>
      </c>
      <c r="R284" s="154">
        <f>Q284*H284</f>
        <v>0.15601999999999999</v>
      </c>
      <c r="S284" s="154">
        <v>0</v>
      </c>
      <c r="T284" s="155">
        <f>S284*H284</f>
        <v>0</v>
      </c>
      <c r="U284" s="34"/>
      <c r="V284" s="34"/>
      <c r="W284" s="34"/>
      <c r="X284" s="34"/>
      <c r="Y284" s="34"/>
      <c r="Z284" s="34"/>
      <c r="AA284" s="34"/>
      <c r="AB284" s="34"/>
      <c r="AC284" s="34"/>
      <c r="AD284" s="34"/>
      <c r="AE284" s="34"/>
      <c r="AR284" s="156" t="s">
        <v>230</v>
      </c>
      <c r="AT284" s="156" t="s">
        <v>134</v>
      </c>
      <c r="AU284" s="156" t="s">
        <v>80</v>
      </c>
      <c r="AY284" s="19" t="s">
        <v>131</v>
      </c>
      <c r="BE284" s="157">
        <f>IF(N284="základní",J284,0)</f>
        <v>0</v>
      </c>
      <c r="BF284" s="157">
        <f>IF(N284="snížená",J284,0)</f>
        <v>0</v>
      </c>
      <c r="BG284" s="157">
        <f>IF(N284="zákl. přenesená",J284,0)</f>
        <v>0</v>
      </c>
      <c r="BH284" s="157">
        <f>IF(N284="sníž. přenesená",J284,0)</f>
        <v>0</v>
      </c>
      <c r="BI284" s="157">
        <f>IF(N284="nulová",J284,0)</f>
        <v>0</v>
      </c>
      <c r="BJ284" s="19" t="s">
        <v>76</v>
      </c>
      <c r="BK284" s="157">
        <f>ROUND(I284*H284,2)</f>
        <v>0</v>
      </c>
      <c r="BL284" s="19" t="s">
        <v>230</v>
      </c>
      <c r="BM284" s="156" t="s">
        <v>412</v>
      </c>
    </row>
    <row r="285" spans="1:65" s="13" customFormat="1" ht="11.25">
      <c r="B285" s="163"/>
      <c r="D285" s="158" t="s">
        <v>143</v>
      </c>
      <c r="E285" s="164" t="s">
        <v>3</v>
      </c>
      <c r="F285" s="165" t="s">
        <v>144</v>
      </c>
      <c r="H285" s="164" t="s">
        <v>3</v>
      </c>
      <c r="I285" s="166"/>
      <c r="L285" s="163"/>
      <c r="M285" s="167"/>
      <c r="N285" s="168"/>
      <c r="O285" s="168"/>
      <c r="P285" s="168"/>
      <c r="Q285" s="168"/>
      <c r="R285" s="168"/>
      <c r="S285" s="168"/>
      <c r="T285" s="169"/>
      <c r="AT285" s="164" t="s">
        <v>143</v>
      </c>
      <c r="AU285" s="164" t="s">
        <v>80</v>
      </c>
      <c r="AV285" s="13" t="s">
        <v>76</v>
      </c>
      <c r="AW285" s="13" t="s">
        <v>33</v>
      </c>
      <c r="AX285" s="13" t="s">
        <v>72</v>
      </c>
      <c r="AY285" s="164" t="s">
        <v>131</v>
      </c>
    </row>
    <row r="286" spans="1:65" s="13" customFormat="1" ht="11.25">
      <c r="B286" s="163"/>
      <c r="D286" s="158" t="s">
        <v>143</v>
      </c>
      <c r="E286" s="164" t="s">
        <v>3</v>
      </c>
      <c r="F286" s="165" t="s">
        <v>382</v>
      </c>
      <c r="H286" s="164" t="s">
        <v>3</v>
      </c>
      <c r="I286" s="166"/>
      <c r="L286" s="163"/>
      <c r="M286" s="167"/>
      <c r="N286" s="168"/>
      <c r="O286" s="168"/>
      <c r="P286" s="168"/>
      <c r="Q286" s="168"/>
      <c r="R286" s="168"/>
      <c r="S286" s="168"/>
      <c r="T286" s="169"/>
      <c r="AT286" s="164" t="s">
        <v>143</v>
      </c>
      <c r="AU286" s="164" t="s">
        <v>80</v>
      </c>
      <c r="AV286" s="13" t="s">
        <v>76</v>
      </c>
      <c r="AW286" s="13" t="s">
        <v>33</v>
      </c>
      <c r="AX286" s="13" t="s">
        <v>72</v>
      </c>
      <c r="AY286" s="164" t="s">
        <v>131</v>
      </c>
    </row>
    <row r="287" spans="1:65" s="14" customFormat="1" ht="11.25">
      <c r="B287" s="170"/>
      <c r="D287" s="158" t="s">
        <v>143</v>
      </c>
      <c r="E287" s="171" t="s">
        <v>3</v>
      </c>
      <c r="F287" s="172" t="s">
        <v>383</v>
      </c>
      <c r="H287" s="173">
        <v>40</v>
      </c>
      <c r="I287" s="174"/>
      <c r="L287" s="170"/>
      <c r="M287" s="175"/>
      <c r="N287" s="176"/>
      <c r="O287" s="176"/>
      <c r="P287" s="176"/>
      <c r="Q287" s="176"/>
      <c r="R287" s="176"/>
      <c r="S287" s="176"/>
      <c r="T287" s="177"/>
      <c r="AT287" s="171" t="s">
        <v>143</v>
      </c>
      <c r="AU287" s="171" t="s">
        <v>80</v>
      </c>
      <c r="AV287" s="14" t="s">
        <v>80</v>
      </c>
      <c r="AW287" s="14" t="s">
        <v>33</v>
      </c>
      <c r="AX287" s="14" t="s">
        <v>72</v>
      </c>
      <c r="AY287" s="171" t="s">
        <v>131</v>
      </c>
    </row>
    <row r="288" spans="1:65" s="14" customFormat="1" ht="11.25">
      <c r="B288" s="170"/>
      <c r="D288" s="158" t="s">
        <v>143</v>
      </c>
      <c r="E288" s="171" t="s">
        <v>3</v>
      </c>
      <c r="F288" s="172" t="s">
        <v>384</v>
      </c>
      <c r="H288" s="173">
        <v>425</v>
      </c>
      <c r="I288" s="174"/>
      <c r="L288" s="170"/>
      <c r="M288" s="175"/>
      <c r="N288" s="176"/>
      <c r="O288" s="176"/>
      <c r="P288" s="176"/>
      <c r="Q288" s="176"/>
      <c r="R288" s="176"/>
      <c r="S288" s="176"/>
      <c r="T288" s="177"/>
      <c r="AT288" s="171" t="s">
        <v>143</v>
      </c>
      <c r="AU288" s="171" t="s">
        <v>80</v>
      </c>
      <c r="AV288" s="14" t="s">
        <v>80</v>
      </c>
      <c r="AW288" s="14" t="s">
        <v>33</v>
      </c>
      <c r="AX288" s="14" t="s">
        <v>72</v>
      </c>
      <c r="AY288" s="171" t="s">
        <v>131</v>
      </c>
    </row>
    <row r="289" spans="1:65" s="13" customFormat="1" ht="11.25">
      <c r="B289" s="163"/>
      <c r="D289" s="158" t="s">
        <v>143</v>
      </c>
      <c r="E289" s="164" t="s">
        <v>3</v>
      </c>
      <c r="F289" s="165" t="s">
        <v>203</v>
      </c>
      <c r="H289" s="164" t="s">
        <v>3</v>
      </c>
      <c r="I289" s="166"/>
      <c r="L289" s="163"/>
      <c r="M289" s="167"/>
      <c r="N289" s="168"/>
      <c r="O289" s="168"/>
      <c r="P289" s="168"/>
      <c r="Q289" s="168"/>
      <c r="R289" s="168"/>
      <c r="S289" s="168"/>
      <c r="T289" s="169"/>
      <c r="AT289" s="164" t="s">
        <v>143</v>
      </c>
      <c r="AU289" s="164" t="s">
        <v>80</v>
      </c>
      <c r="AV289" s="13" t="s">
        <v>76</v>
      </c>
      <c r="AW289" s="13" t="s">
        <v>33</v>
      </c>
      <c r="AX289" s="13" t="s">
        <v>72</v>
      </c>
      <c r="AY289" s="164" t="s">
        <v>131</v>
      </c>
    </row>
    <row r="290" spans="1:65" s="14" customFormat="1" ht="11.25">
      <c r="B290" s="170"/>
      <c r="D290" s="158" t="s">
        <v>143</v>
      </c>
      <c r="E290" s="171" t="s">
        <v>3</v>
      </c>
      <c r="F290" s="172" t="s">
        <v>385</v>
      </c>
      <c r="H290" s="173">
        <v>73</v>
      </c>
      <c r="I290" s="174"/>
      <c r="L290" s="170"/>
      <c r="M290" s="175"/>
      <c r="N290" s="176"/>
      <c r="O290" s="176"/>
      <c r="P290" s="176"/>
      <c r="Q290" s="176"/>
      <c r="R290" s="176"/>
      <c r="S290" s="176"/>
      <c r="T290" s="177"/>
      <c r="AT290" s="171" t="s">
        <v>143</v>
      </c>
      <c r="AU290" s="171" t="s">
        <v>80</v>
      </c>
      <c r="AV290" s="14" t="s">
        <v>80</v>
      </c>
      <c r="AW290" s="14" t="s">
        <v>33</v>
      </c>
      <c r="AX290" s="14" t="s">
        <v>72</v>
      </c>
      <c r="AY290" s="171" t="s">
        <v>131</v>
      </c>
    </row>
    <row r="291" spans="1:65" s="15" customFormat="1" ht="11.25">
      <c r="B291" s="178"/>
      <c r="D291" s="158" t="s">
        <v>143</v>
      </c>
      <c r="E291" s="179" t="s">
        <v>3</v>
      </c>
      <c r="F291" s="180" t="s">
        <v>148</v>
      </c>
      <c r="H291" s="181">
        <v>538</v>
      </c>
      <c r="I291" s="182"/>
      <c r="L291" s="178"/>
      <c r="M291" s="183"/>
      <c r="N291" s="184"/>
      <c r="O291" s="184"/>
      <c r="P291" s="184"/>
      <c r="Q291" s="184"/>
      <c r="R291" s="184"/>
      <c r="S291" s="184"/>
      <c r="T291" s="185"/>
      <c r="AT291" s="179" t="s">
        <v>143</v>
      </c>
      <c r="AU291" s="179" t="s">
        <v>80</v>
      </c>
      <c r="AV291" s="15" t="s">
        <v>139</v>
      </c>
      <c r="AW291" s="15" t="s">
        <v>33</v>
      </c>
      <c r="AX291" s="15" t="s">
        <v>76</v>
      </c>
      <c r="AY291" s="179" t="s">
        <v>131</v>
      </c>
    </row>
    <row r="292" spans="1:65" s="2" customFormat="1" ht="24.2" customHeight="1">
      <c r="A292" s="34"/>
      <c r="B292" s="144"/>
      <c r="C292" s="145" t="s">
        <v>413</v>
      </c>
      <c r="D292" s="145" t="s">
        <v>134</v>
      </c>
      <c r="E292" s="146" t="s">
        <v>414</v>
      </c>
      <c r="F292" s="147" t="s">
        <v>415</v>
      </c>
      <c r="G292" s="148" t="s">
        <v>137</v>
      </c>
      <c r="H292" s="149">
        <v>145.50399999999999</v>
      </c>
      <c r="I292" s="150"/>
      <c r="J292" s="151">
        <f>ROUND(I292*H292,2)</f>
        <v>0</v>
      </c>
      <c r="K292" s="147" t="s">
        <v>138</v>
      </c>
      <c r="L292" s="35"/>
      <c r="M292" s="152" t="s">
        <v>3</v>
      </c>
      <c r="N292" s="153" t="s">
        <v>43</v>
      </c>
      <c r="O292" s="55"/>
      <c r="P292" s="154">
        <f>O292*H292</f>
        <v>0</v>
      </c>
      <c r="Q292" s="154">
        <v>2.9E-4</v>
      </c>
      <c r="R292" s="154">
        <f>Q292*H292</f>
        <v>4.2196159999999996E-2</v>
      </c>
      <c r="S292" s="154">
        <v>0</v>
      </c>
      <c r="T292" s="155">
        <f>S292*H292</f>
        <v>0</v>
      </c>
      <c r="U292" s="34"/>
      <c r="V292" s="34"/>
      <c r="W292" s="34"/>
      <c r="X292" s="34"/>
      <c r="Y292" s="34"/>
      <c r="Z292" s="34"/>
      <c r="AA292" s="34"/>
      <c r="AB292" s="34"/>
      <c r="AC292" s="34"/>
      <c r="AD292" s="34"/>
      <c r="AE292" s="34"/>
      <c r="AR292" s="156" t="s">
        <v>230</v>
      </c>
      <c r="AT292" s="156" t="s">
        <v>134</v>
      </c>
      <c r="AU292" s="156" t="s">
        <v>80</v>
      </c>
      <c r="AY292" s="19" t="s">
        <v>131</v>
      </c>
      <c r="BE292" s="157">
        <f>IF(N292="základní",J292,0)</f>
        <v>0</v>
      </c>
      <c r="BF292" s="157">
        <f>IF(N292="snížená",J292,0)</f>
        <v>0</v>
      </c>
      <c r="BG292" s="157">
        <f>IF(N292="zákl. přenesená",J292,0)</f>
        <v>0</v>
      </c>
      <c r="BH292" s="157">
        <f>IF(N292="sníž. přenesená",J292,0)</f>
        <v>0</v>
      </c>
      <c r="BI292" s="157">
        <f>IF(N292="nulová",J292,0)</f>
        <v>0</v>
      </c>
      <c r="BJ292" s="19" t="s">
        <v>76</v>
      </c>
      <c r="BK292" s="157">
        <f>ROUND(I292*H292,2)</f>
        <v>0</v>
      </c>
      <c r="BL292" s="19" t="s">
        <v>230</v>
      </c>
      <c r="BM292" s="156" t="s">
        <v>416</v>
      </c>
    </row>
    <row r="293" spans="1:65" s="13" customFormat="1" ht="11.25">
      <c r="B293" s="163"/>
      <c r="D293" s="158" t="s">
        <v>143</v>
      </c>
      <c r="E293" s="164" t="s">
        <v>3</v>
      </c>
      <c r="F293" s="165" t="s">
        <v>144</v>
      </c>
      <c r="H293" s="164" t="s">
        <v>3</v>
      </c>
      <c r="I293" s="166"/>
      <c r="L293" s="163"/>
      <c r="M293" s="167"/>
      <c r="N293" s="168"/>
      <c r="O293" s="168"/>
      <c r="P293" s="168"/>
      <c r="Q293" s="168"/>
      <c r="R293" s="168"/>
      <c r="S293" s="168"/>
      <c r="T293" s="169"/>
      <c r="AT293" s="164" t="s">
        <v>143</v>
      </c>
      <c r="AU293" s="164" t="s">
        <v>80</v>
      </c>
      <c r="AV293" s="13" t="s">
        <v>76</v>
      </c>
      <c r="AW293" s="13" t="s">
        <v>33</v>
      </c>
      <c r="AX293" s="13" t="s">
        <v>72</v>
      </c>
      <c r="AY293" s="164" t="s">
        <v>131</v>
      </c>
    </row>
    <row r="294" spans="1:65" s="13" customFormat="1" ht="11.25">
      <c r="B294" s="163"/>
      <c r="D294" s="158" t="s">
        <v>143</v>
      </c>
      <c r="E294" s="164" t="s">
        <v>3</v>
      </c>
      <c r="F294" s="165" t="s">
        <v>390</v>
      </c>
      <c r="H294" s="164" t="s">
        <v>3</v>
      </c>
      <c r="I294" s="166"/>
      <c r="L294" s="163"/>
      <c r="M294" s="167"/>
      <c r="N294" s="168"/>
      <c r="O294" s="168"/>
      <c r="P294" s="168"/>
      <c r="Q294" s="168"/>
      <c r="R294" s="168"/>
      <c r="S294" s="168"/>
      <c r="T294" s="169"/>
      <c r="AT294" s="164" t="s">
        <v>143</v>
      </c>
      <c r="AU294" s="164" t="s">
        <v>80</v>
      </c>
      <c r="AV294" s="13" t="s">
        <v>76</v>
      </c>
      <c r="AW294" s="13" t="s">
        <v>33</v>
      </c>
      <c r="AX294" s="13" t="s">
        <v>72</v>
      </c>
      <c r="AY294" s="164" t="s">
        <v>131</v>
      </c>
    </row>
    <row r="295" spans="1:65" s="14" customFormat="1" ht="11.25">
      <c r="B295" s="170"/>
      <c r="D295" s="158" t="s">
        <v>143</v>
      </c>
      <c r="E295" s="171" t="s">
        <v>3</v>
      </c>
      <c r="F295" s="172" t="s">
        <v>153</v>
      </c>
      <c r="H295" s="173">
        <v>3.3</v>
      </c>
      <c r="I295" s="174"/>
      <c r="L295" s="170"/>
      <c r="M295" s="175"/>
      <c r="N295" s="176"/>
      <c r="O295" s="176"/>
      <c r="P295" s="176"/>
      <c r="Q295" s="176"/>
      <c r="R295" s="176"/>
      <c r="S295" s="176"/>
      <c r="T295" s="177"/>
      <c r="AT295" s="171" t="s">
        <v>143</v>
      </c>
      <c r="AU295" s="171" t="s">
        <v>80</v>
      </c>
      <c r="AV295" s="14" t="s">
        <v>80</v>
      </c>
      <c r="AW295" s="14" t="s">
        <v>33</v>
      </c>
      <c r="AX295" s="14" t="s">
        <v>72</v>
      </c>
      <c r="AY295" s="171" t="s">
        <v>131</v>
      </c>
    </row>
    <row r="296" spans="1:65" s="14" customFormat="1" ht="11.25">
      <c r="B296" s="170"/>
      <c r="D296" s="158" t="s">
        <v>143</v>
      </c>
      <c r="E296" s="171" t="s">
        <v>3</v>
      </c>
      <c r="F296" s="172" t="s">
        <v>154</v>
      </c>
      <c r="H296" s="173">
        <v>142.20400000000001</v>
      </c>
      <c r="I296" s="174"/>
      <c r="L296" s="170"/>
      <c r="M296" s="175"/>
      <c r="N296" s="176"/>
      <c r="O296" s="176"/>
      <c r="P296" s="176"/>
      <c r="Q296" s="176"/>
      <c r="R296" s="176"/>
      <c r="S296" s="176"/>
      <c r="T296" s="177"/>
      <c r="AT296" s="171" t="s">
        <v>143</v>
      </c>
      <c r="AU296" s="171" t="s">
        <v>80</v>
      </c>
      <c r="AV296" s="14" t="s">
        <v>80</v>
      </c>
      <c r="AW296" s="14" t="s">
        <v>33</v>
      </c>
      <c r="AX296" s="14" t="s">
        <v>72</v>
      </c>
      <c r="AY296" s="171" t="s">
        <v>131</v>
      </c>
    </row>
    <row r="297" spans="1:65" s="15" customFormat="1" ht="11.25">
      <c r="B297" s="178"/>
      <c r="D297" s="158" t="s">
        <v>143</v>
      </c>
      <c r="E297" s="179" t="s">
        <v>3</v>
      </c>
      <c r="F297" s="180" t="s">
        <v>148</v>
      </c>
      <c r="H297" s="181">
        <v>145.50399999999999</v>
      </c>
      <c r="I297" s="182"/>
      <c r="L297" s="178"/>
      <c r="M297" s="183"/>
      <c r="N297" s="184"/>
      <c r="O297" s="184"/>
      <c r="P297" s="184"/>
      <c r="Q297" s="184"/>
      <c r="R297" s="184"/>
      <c r="S297" s="184"/>
      <c r="T297" s="185"/>
      <c r="AT297" s="179" t="s">
        <v>143</v>
      </c>
      <c r="AU297" s="179" t="s">
        <v>80</v>
      </c>
      <c r="AV297" s="15" t="s">
        <v>139</v>
      </c>
      <c r="AW297" s="15" t="s">
        <v>33</v>
      </c>
      <c r="AX297" s="15" t="s">
        <v>76</v>
      </c>
      <c r="AY297" s="179" t="s">
        <v>131</v>
      </c>
    </row>
    <row r="298" spans="1:65" s="12" customFormat="1" ht="25.9" customHeight="1">
      <c r="B298" s="131"/>
      <c r="D298" s="132" t="s">
        <v>71</v>
      </c>
      <c r="E298" s="133" t="s">
        <v>191</v>
      </c>
      <c r="F298" s="133" t="s">
        <v>417</v>
      </c>
      <c r="I298" s="134"/>
      <c r="J298" s="135">
        <f>BK298</f>
        <v>0</v>
      </c>
      <c r="L298" s="131"/>
      <c r="M298" s="136"/>
      <c r="N298" s="137"/>
      <c r="O298" s="137"/>
      <c r="P298" s="138">
        <f>P299</f>
        <v>0</v>
      </c>
      <c r="Q298" s="137"/>
      <c r="R298" s="138">
        <f>R299</f>
        <v>0</v>
      </c>
      <c r="S298" s="137"/>
      <c r="T298" s="139">
        <f>T299</f>
        <v>0</v>
      </c>
      <c r="AR298" s="132" t="s">
        <v>158</v>
      </c>
      <c r="AT298" s="140" t="s">
        <v>71</v>
      </c>
      <c r="AU298" s="140" t="s">
        <v>72</v>
      </c>
      <c r="AY298" s="132" t="s">
        <v>131</v>
      </c>
      <c r="BK298" s="141">
        <f>BK299</f>
        <v>0</v>
      </c>
    </row>
    <row r="299" spans="1:65" s="12" customFormat="1" ht="22.9" customHeight="1">
      <c r="B299" s="131"/>
      <c r="D299" s="132" t="s">
        <v>71</v>
      </c>
      <c r="E299" s="142" t="s">
        <v>418</v>
      </c>
      <c r="F299" s="142" t="s">
        <v>419</v>
      </c>
      <c r="I299" s="134"/>
      <c r="J299" s="143">
        <f>BK299</f>
        <v>0</v>
      </c>
      <c r="L299" s="131"/>
      <c r="M299" s="136"/>
      <c r="N299" s="137"/>
      <c r="O299" s="137"/>
      <c r="P299" s="138">
        <f>SUM(P300:P304)</f>
        <v>0</v>
      </c>
      <c r="Q299" s="137"/>
      <c r="R299" s="138">
        <f>SUM(R300:R304)</f>
        <v>0</v>
      </c>
      <c r="S299" s="137"/>
      <c r="T299" s="139">
        <f>SUM(T300:T304)</f>
        <v>0</v>
      </c>
      <c r="AR299" s="132" t="s">
        <v>158</v>
      </c>
      <c r="AT299" s="140" t="s">
        <v>71</v>
      </c>
      <c r="AU299" s="140" t="s">
        <v>76</v>
      </c>
      <c r="AY299" s="132" t="s">
        <v>131</v>
      </c>
      <c r="BK299" s="141">
        <f>SUM(BK300:BK304)</f>
        <v>0</v>
      </c>
    </row>
    <row r="300" spans="1:65" s="2" customFormat="1" ht="16.5" customHeight="1">
      <c r="A300" s="34"/>
      <c r="B300" s="144"/>
      <c r="C300" s="145" t="s">
        <v>420</v>
      </c>
      <c r="D300" s="145" t="s">
        <v>134</v>
      </c>
      <c r="E300" s="146" t="s">
        <v>421</v>
      </c>
      <c r="F300" s="147" t="s">
        <v>422</v>
      </c>
      <c r="G300" s="148" t="s">
        <v>187</v>
      </c>
      <c r="H300" s="149">
        <v>1</v>
      </c>
      <c r="I300" s="150"/>
      <c r="J300" s="151">
        <f>ROUND(I300*H300,2)</f>
        <v>0</v>
      </c>
      <c r="K300" s="147" t="s">
        <v>3</v>
      </c>
      <c r="L300" s="35"/>
      <c r="M300" s="152" t="s">
        <v>3</v>
      </c>
      <c r="N300" s="153" t="s">
        <v>43</v>
      </c>
      <c r="O300" s="55"/>
      <c r="P300" s="154">
        <f>O300*H300</f>
        <v>0</v>
      </c>
      <c r="Q300" s="154">
        <v>0</v>
      </c>
      <c r="R300" s="154">
        <f>Q300*H300</f>
        <v>0</v>
      </c>
      <c r="S300" s="154">
        <v>0</v>
      </c>
      <c r="T300" s="155">
        <f>S300*H300</f>
        <v>0</v>
      </c>
      <c r="U300" s="34"/>
      <c r="V300" s="34"/>
      <c r="W300" s="34"/>
      <c r="X300" s="34"/>
      <c r="Y300" s="34"/>
      <c r="Z300" s="34"/>
      <c r="AA300" s="34"/>
      <c r="AB300" s="34"/>
      <c r="AC300" s="34"/>
      <c r="AD300" s="34"/>
      <c r="AE300" s="34"/>
      <c r="AR300" s="156" t="s">
        <v>423</v>
      </c>
      <c r="AT300" s="156" t="s">
        <v>134</v>
      </c>
      <c r="AU300" s="156" t="s">
        <v>80</v>
      </c>
      <c r="AY300" s="19" t="s">
        <v>131</v>
      </c>
      <c r="BE300" s="157">
        <f>IF(N300="základní",J300,0)</f>
        <v>0</v>
      </c>
      <c r="BF300" s="157">
        <f>IF(N300="snížená",J300,0)</f>
        <v>0</v>
      </c>
      <c r="BG300" s="157">
        <f>IF(N300="zákl. přenesená",J300,0)</f>
        <v>0</v>
      </c>
      <c r="BH300" s="157">
        <f>IF(N300="sníž. přenesená",J300,0)</f>
        <v>0</v>
      </c>
      <c r="BI300" s="157">
        <f>IF(N300="nulová",J300,0)</f>
        <v>0</v>
      </c>
      <c r="BJ300" s="19" t="s">
        <v>76</v>
      </c>
      <c r="BK300" s="157">
        <f>ROUND(I300*H300,2)</f>
        <v>0</v>
      </c>
      <c r="BL300" s="19" t="s">
        <v>423</v>
      </c>
      <c r="BM300" s="156" t="s">
        <v>424</v>
      </c>
    </row>
    <row r="301" spans="1:65" s="2" customFormat="1" ht="409.5">
      <c r="A301" s="34"/>
      <c r="B301" s="144"/>
      <c r="C301" s="186" t="s">
        <v>425</v>
      </c>
      <c r="D301" s="186" t="s">
        <v>191</v>
      </c>
      <c r="E301" s="187" t="s">
        <v>426</v>
      </c>
      <c r="F301" s="188" t="s">
        <v>427</v>
      </c>
      <c r="G301" s="189" t="s">
        <v>187</v>
      </c>
      <c r="H301" s="190">
        <v>1</v>
      </c>
      <c r="I301" s="191"/>
      <c r="J301" s="192">
        <f>ROUND(I301*H301,2)</f>
        <v>0</v>
      </c>
      <c r="K301" s="188" t="s">
        <v>3</v>
      </c>
      <c r="L301" s="193"/>
      <c r="M301" s="194" t="s">
        <v>3</v>
      </c>
      <c r="N301" s="195" t="s">
        <v>43</v>
      </c>
      <c r="O301" s="55"/>
      <c r="P301" s="154">
        <f>O301*H301</f>
        <v>0</v>
      </c>
      <c r="Q301" s="154">
        <v>0</v>
      </c>
      <c r="R301" s="154">
        <f>Q301*H301</f>
        <v>0</v>
      </c>
      <c r="S301" s="154">
        <v>0</v>
      </c>
      <c r="T301" s="155">
        <f>S301*H301</f>
        <v>0</v>
      </c>
      <c r="U301" s="34"/>
      <c r="V301" s="34"/>
      <c r="W301" s="34"/>
      <c r="X301" s="34"/>
      <c r="Y301" s="34"/>
      <c r="Z301" s="34"/>
      <c r="AA301" s="34"/>
      <c r="AB301" s="34"/>
      <c r="AC301" s="34"/>
      <c r="AD301" s="34"/>
      <c r="AE301" s="34"/>
      <c r="AR301" s="156" t="s">
        <v>428</v>
      </c>
      <c r="AT301" s="156" t="s">
        <v>191</v>
      </c>
      <c r="AU301" s="156" t="s">
        <v>80</v>
      </c>
      <c r="AY301" s="19" t="s">
        <v>131</v>
      </c>
      <c r="BE301" s="157">
        <f>IF(N301="základní",J301,0)</f>
        <v>0</v>
      </c>
      <c r="BF301" s="157">
        <f>IF(N301="snížená",J301,0)</f>
        <v>0</v>
      </c>
      <c r="BG301" s="157">
        <f>IF(N301="zákl. přenesená",J301,0)</f>
        <v>0</v>
      </c>
      <c r="BH301" s="157">
        <f>IF(N301="sníž. přenesená",J301,0)</f>
        <v>0</v>
      </c>
      <c r="BI301" s="157">
        <f>IF(N301="nulová",J301,0)</f>
        <v>0</v>
      </c>
      <c r="BJ301" s="19" t="s">
        <v>76</v>
      </c>
      <c r="BK301" s="157">
        <f>ROUND(I301*H301,2)</f>
        <v>0</v>
      </c>
      <c r="BL301" s="19" t="s">
        <v>423</v>
      </c>
      <c r="BM301" s="156" t="s">
        <v>429</v>
      </c>
    </row>
    <row r="302" spans="1:65" s="2" customFormat="1" ht="16.5" customHeight="1">
      <c r="A302" s="34"/>
      <c r="B302" s="144"/>
      <c r="C302" s="145" t="s">
        <v>430</v>
      </c>
      <c r="D302" s="145" t="s">
        <v>134</v>
      </c>
      <c r="E302" s="146" t="s">
        <v>431</v>
      </c>
      <c r="F302" s="147" t="s">
        <v>432</v>
      </c>
      <c r="G302" s="148" t="s">
        <v>187</v>
      </c>
      <c r="H302" s="149">
        <v>1</v>
      </c>
      <c r="I302" s="150"/>
      <c r="J302" s="151">
        <f>ROUND(I302*H302,2)</f>
        <v>0</v>
      </c>
      <c r="K302" s="147" t="s">
        <v>3</v>
      </c>
      <c r="L302" s="35"/>
      <c r="M302" s="152" t="s">
        <v>3</v>
      </c>
      <c r="N302" s="153" t="s">
        <v>43</v>
      </c>
      <c r="O302" s="55"/>
      <c r="P302" s="154">
        <f>O302*H302</f>
        <v>0</v>
      </c>
      <c r="Q302" s="154">
        <v>0</v>
      </c>
      <c r="R302" s="154">
        <f>Q302*H302</f>
        <v>0</v>
      </c>
      <c r="S302" s="154">
        <v>0</v>
      </c>
      <c r="T302" s="155">
        <f>S302*H302</f>
        <v>0</v>
      </c>
      <c r="U302" s="34"/>
      <c r="V302" s="34"/>
      <c r="W302" s="34"/>
      <c r="X302" s="34"/>
      <c r="Y302" s="34"/>
      <c r="Z302" s="34"/>
      <c r="AA302" s="34"/>
      <c r="AB302" s="34"/>
      <c r="AC302" s="34"/>
      <c r="AD302" s="34"/>
      <c r="AE302" s="34"/>
      <c r="AR302" s="156" t="s">
        <v>423</v>
      </c>
      <c r="AT302" s="156" t="s">
        <v>134</v>
      </c>
      <c r="AU302" s="156" t="s">
        <v>80</v>
      </c>
      <c r="AY302" s="19" t="s">
        <v>131</v>
      </c>
      <c r="BE302" s="157">
        <f>IF(N302="základní",J302,0)</f>
        <v>0</v>
      </c>
      <c r="BF302" s="157">
        <f>IF(N302="snížená",J302,0)</f>
        <v>0</v>
      </c>
      <c r="BG302" s="157">
        <f>IF(N302="zákl. přenesená",J302,0)</f>
        <v>0</v>
      </c>
      <c r="BH302" s="157">
        <f>IF(N302="sníž. přenesená",J302,0)</f>
        <v>0</v>
      </c>
      <c r="BI302" s="157">
        <f>IF(N302="nulová",J302,0)</f>
        <v>0</v>
      </c>
      <c r="BJ302" s="19" t="s">
        <v>76</v>
      </c>
      <c r="BK302" s="157">
        <f>ROUND(I302*H302,2)</f>
        <v>0</v>
      </c>
      <c r="BL302" s="19" t="s">
        <v>423</v>
      </c>
      <c r="BM302" s="156" t="s">
        <v>433</v>
      </c>
    </row>
    <row r="303" spans="1:65" s="2" customFormat="1" ht="37.9" customHeight="1">
      <c r="A303" s="34"/>
      <c r="B303" s="144"/>
      <c r="C303" s="145" t="s">
        <v>434</v>
      </c>
      <c r="D303" s="145" t="s">
        <v>134</v>
      </c>
      <c r="E303" s="146" t="s">
        <v>435</v>
      </c>
      <c r="F303" s="147" t="s">
        <v>436</v>
      </c>
      <c r="G303" s="148" t="s">
        <v>187</v>
      </c>
      <c r="H303" s="149">
        <v>1</v>
      </c>
      <c r="I303" s="150"/>
      <c r="J303" s="151">
        <f>ROUND(I303*H303,2)</f>
        <v>0</v>
      </c>
      <c r="K303" s="147" t="s">
        <v>3</v>
      </c>
      <c r="L303" s="35"/>
      <c r="M303" s="152" t="s">
        <v>3</v>
      </c>
      <c r="N303" s="153" t="s">
        <v>43</v>
      </c>
      <c r="O303" s="55"/>
      <c r="P303" s="154">
        <f>O303*H303</f>
        <v>0</v>
      </c>
      <c r="Q303" s="154">
        <v>0</v>
      </c>
      <c r="R303" s="154">
        <f>Q303*H303</f>
        <v>0</v>
      </c>
      <c r="S303" s="154">
        <v>0</v>
      </c>
      <c r="T303" s="155">
        <f>S303*H303</f>
        <v>0</v>
      </c>
      <c r="U303" s="34"/>
      <c r="V303" s="34"/>
      <c r="W303" s="34"/>
      <c r="X303" s="34"/>
      <c r="Y303" s="34"/>
      <c r="Z303" s="34"/>
      <c r="AA303" s="34"/>
      <c r="AB303" s="34"/>
      <c r="AC303" s="34"/>
      <c r="AD303" s="34"/>
      <c r="AE303" s="34"/>
      <c r="AR303" s="156" t="s">
        <v>423</v>
      </c>
      <c r="AT303" s="156" t="s">
        <v>134</v>
      </c>
      <c r="AU303" s="156" t="s">
        <v>80</v>
      </c>
      <c r="AY303" s="19" t="s">
        <v>131</v>
      </c>
      <c r="BE303" s="157">
        <f>IF(N303="základní",J303,0)</f>
        <v>0</v>
      </c>
      <c r="BF303" s="157">
        <f>IF(N303="snížená",J303,0)</f>
        <v>0</v>
      </c>
      <c r="BG303" s="157">
        <f>IF(N303="zákl. přenesená",J303,0)</f>
        <v>0</v>
      </c>
      <c r="BH303" s="157">
        <f>IF(N303="sníž. přenesená",J303,0)</f>
        <v>0</v>
      </c>
      <c r="BI303" s="157">
        <f>IF(N303="nulová",J303,0)</f>
        <v>0</v>
      </c>
      <c r="BJ303" s="19" t="s">
        <v>76</v>
      </c>
      <c r="BK303" s="157">
        <f>ROUND(I303*H303,2)</f>
        <v>0</v>
      </c>
      <c r="BL303" s="19" t="s">
        <v>423</v>
      </c>
      <c r="BM303" s="156" t="s">
        <v>437</v>
      </c>
    </row>
    <row r="304" spans="1:65" s="2" customFormat="1" ht="37.9" customHeight="1">
      <c r="A304" s="34"/>
      <c r="B304" s="144"/>
      <c r="C304" s="145" t="s">
        <v>438</v>
      </c>
      <c r="D304" s="145" t="s">
        <v>134</v>
      </c>
      <c r="E304" s="146" t="s">
        <v>439</v>
      </c>
      <c r="F304" s="147" t="s">
        <v>440</v>
      </c>
      <c r="G304" s="148" t="s">
        <v>187</v>
      </c>
      <c r="H304" s="149">
        <v>1</v>
      </c>
      <c r="I304" s="150"/>
      <c r="J304" s="151">
        <f>ROUND(I304*H304,2)</f>
        <v>0</v>
      </c>
      <c r="K304" s="147" t="s">
        <v>3</v>
      </c>
      <c r="L304" s="35"/>
      <c r="M304" s="152" t="s">
        <v>3</v>
      </c>
      <c r="N304" s="153" t="s">
        <v>43</v>
      </c>
      <c r="O304" s="55"/>
      <c r="P304" s="154">
        <f>O304*H304</f>
        <v>0</v>
      </c>
      <c r="Q304" s="154">
        <v>0</v>
      </c>
      <c r="R304" s="154">
        <f>Q304*H304</f>
        <v>0</v>
      </c>
      <c r="S304" s="154">
        <v>0</v>
      </c>
      <c r="T304" s="155">
        <f>S304*H304</f>
        <v>0</v>
      </c>
      <c r="U304" s="34"/>
      <c r="V304" s="34"/>
      <c r="W304" s="34"/>
      <c r="X304" s="34"/>
      <c r="Y304" s="34"/>
      <c r="Z304" s="34"/>
      <c r="AA304" s="34"/>
      <c r="AB304" s="34"/>
      <c r="AC304" s="34"/>
      <c r="AD304" s="34"/>
      <c r="AE304" s="34"/>
      <c r="AR304" s="156" t="s">
        <v>423</v>
      </c>
      <c r="AT304" s="156" t="s">
        <v>134</v>
      </c>
      <c r="AU304" s="156" t="s">
        <v>80</v>
      </c>
      <c r="AY304" s="19" t="s">
        <v>131</v>
      </c>
      <c r="BE304" s="157">
        <f>IF(N304="základní",J304,0)</f>
        <v>0</v>
      </c>
      <c r="BF304" s="157">
        <f>IF(N304="snížená",J304,0)</f>
        <v>0</v>
      </c>
      <c r="BG304" s="157">
        <f>IF(N304="zákl. přenesená",J304,0)</f>
        <v>0</v>
      </c>
      <c r="BH304" s="157">
        <f>IF(N304="sníž. přenesená",J304,0)</f>
        <v>0</v>
      </c>
      <c r="BI304" s="157">
        <f>IF(N304="nulová",J304,0)</f>
        <v>0</v>
      </c>
      <c r="BJ304" s="19" t="s">
        <v>76</v>
      </c>
      <c r="BK304" s="157">
        <f>ROUND(I304*H304,2)</f>
        <v>0</v>
      </c>
      <c r="BL304" s="19" t="s">
        <v>423</v>
      </c>
      <c r="BM304" s="156" t="s">
        <v>441</v>
      </c>
    </row>
    <row r="305" spans="1:65" s="12" customFormat="1" ht="25.9" customHeight="1">
      <c r="B305" s="131"/>
      <c r="D305" s="132" t="s">
        <v>71</v>
      </c>
      <c r="E305" s="133" t="s">
        <v>442</v>
      </c>
      <c r="F305" s="133" t="s">
        <v>443</v>
      </c>
      <c r="I305" s="134"/>
      <c r="J305" s="135">
        <f>BK305</f>
        <v>0</v>
      </c>
      <c r="L305" s="131"/>
      <c r="M305" s="136"/>
      <c r="N305" s="137"/>
      <c r="O305" s="137"/>
      <c r="P305" s="138">
        <f>SUM(P306:P309)</f>
        <v>0</v>
      </c>
      <c r="Q305" s="137"/>
      <c r="R305" s="138">
        <f>SUM(R306:R309)</f>
        <v>0</v>
      </c>
      <c r="S305" s="137"/>
      <c r="T305" s="139">
        <f>SUM(T306:T309)</f>
        <v>0</v>
      </c>
      <c r="AR305" s="132" t="s">
        <v>139</v>
      </c>
      <c r="AT305" s="140" t="s">
        <v>71</v>
      </c>
      <c r="AU305" s="140" t="s">
        <v>72</v>
      </c>
      <c r="AY305" s="132" t="s">
        <v>131</v>
      </c>
      <c r="BK305" s="141">
        <f>SUM(BK306:BK309)</f>
        <v>0</v>
      </c>
    </row>
    <row r="306" spans="1:65" s="2" customFormat="1" ht="21.75" customHeight="1">
      <c r="A306" s="34"/>
      <c r="B306" s="144"/>
      <c r="C306" s="145" t="s">
        <v>444</v>
      </c>
      <c r="D306" s="145" t="s">
        <v>134</v>
      </c>
      <c r="E306" s="146" t="s">
        <v>445</v>
      </c>
      <c r="F306" s="147" t="s">
        <v>446</v>
      </c>
      <c r="G306" s="148" t="s">
        <v>447</v>
      </c>
      <c r="H306" s="149">
        <v>30</v>
      </c>
      <c r="I306" s="150"/>
      <c r="J306" s="151">
        <f>ROUND(I306*H306,2)</f>
        <v>0</v>
      </c>
      <c r="K306" s="147" t="s">
        <v>138</v>
      </c>
      <c r="L306" s="35"/>
      <c r="M306" s="152" t="s">
        <v>3</v>
      </c>
      <c r="N306" s="153" t="s">
        <v>43</v>
      </c>
      <c r="O306" s="55"/>
      <c r="P306" s="154">
        <f>O306*H306</f>
        <v>0</v>
      </c>
      <c r="Q306" s="154">
        <v>0</v>
      </c>
      <c r="R306" s="154">
        <f>Q306*H306</f>
        <v>0</v>
      </c>
      <c r="S306" s="154">
        <v>0</v>
      </c>
      <c r="T306" s="155">
        <f>S306*H306</f>
        <v>0</v>
      </c>
      <c r="U306" s="34"/>
      <c r="V306" s="34"/>
      <c r="W306" s="34"/>
      <c r="X306" s="34"/>
      <c r="Y306" s="34"/>
      <c r="Z306" s="34"/>
      <c r="AA306" s="34"/>
      <c r="AB306" s="34"/>
      <c r="AC306" s="34"/>
      <c r="AD306" s="34"/>
      <c r="AE306" s="34"/>
      <c r="AR306" s="156" t="s">
        <v>448</v>
      </c>
      <c r="AT306" s="156" t="s">
        <v>134</v>
      </c>
      <c r="AU306" s="156" t="s">
        <v>76</v>
      </c>
      <c r="AY306" s="19" t="s">
        <v>131</v>
      </c>
      <c r="BE306" s="157">
        <f>IF(N306="základní",J306,0)</f>
        <v>0</v>
      </c>
      <c r="BF306" s="157">
        <f>IF(N306="snížená",J306,0)</f>
        <v>0</v>
      </c>
      <c r="BG306" s="157">
        <f>IF(N306="zákl. přenesená",J306,0)</f>
        <v>0</v>
      </c>
      <c r="BH306" s="157">
        <f>IF(N306="sníž. přenesená",J306,0)</f>
        <v>0</v>
      </c>
      <c r="BI306" s="157">
        <f>IF(N306="nulová",J306,0)</f>
        <v>0</v>
      </c>
      <c r="BJ306" s="19" t="s">
        <v>76</v>
      </c>
      <c r="BK306" s="157">
        <f>ROUND(I306*H306,2)</f>
        <v>0</v>
      </c>
      <c r="BL306" s="19" t="s">
        <v>448</v>
      </c>
      <c r="BM306" s="156" t="s">
        <v>449</v>
      </c>
    </row>
    <row r="307" spans="1:65" s="2" customFormat="1" ht="16.5" customHeight="1">
      <c r="A307" s="34"/>
      <c r="B307" s="144"/>
      <c r="C307" s="145" t="s">
        <v>450</v>
      </c>
      <c r="D307" s="145" t="s">
        <v>134</v>
      </c>
      <c r="E307" s="146" t="s">
        <v>451</v>
      </c>
      <c r="F307" s="147" t="s">
        <v>452</v>
      </c>
      <c r="G307" s="148" t="s">
        <v>447</v>
      </c>
      <c r="H307" s="149">
        <v>20</v>
      </c>
      <c r="I307" s="150"/>
      <c r="J307" s="151">
        <f>ROUND(I307*H307,2)</f>
        <v>0</v>
      </c>
      <c r="K307" s="147" t="s">
        <v>138</v>
      </c>
      <c r="L307" s="35"/>
      <c r="M307" s="152" t="s">
        <v>3</v>
      </c>
      <c r="N307" s="153" t="s">
        <v>43</v>
      </c>
      <c r="O307" s="55"/>
      <c r="P307" s="154">
        <f>O307*H307</f>
        <v>0</v>
      </c>
      <c r="Q307" s="154">
        <v>0</v>
      </c>
      <c r="R307" s="154">
        <f>Q307*H307</f>
        <v>0</v>
      </c>
      <c r="S307" s="154">
        <v>0</v>
      </c>
      <c r="T307" s="155">
        <f>S307*H307</f>
        <v>0</v>
      </c>
      <c r="U307" s="34"/>
      <c r="V307" s="34"/>
      <c r="W307" s="34"/>
      <c r="X307" s="34"/>
      <c r="Y307" s="34"/>
      <c r="Z307" s="34"/>
      <c r="AA307" s="34"/>
      <c r="AB307" s="34"/>
      <c r="AC307" s="34"/>
      <c r="AD307" s="34"/>
      <c r="AE307" s="34"/>
      <c r="AR307" s="156" t="s">
        <v>448</v>
      </c>
      <c r="AT307" s="156" t="s">
        <v>134</v>
      </c>
      <c r="AU307" s="156" t="s">
        <v>76</v>
      </c>
      <c r="AY307" s="19" t="s">
        <v>131</v>
      </c>
      <c r="BE307" s="157">
        <f>IF(N307="základní",J307,0)</f>
        <v>0</v>
      </c>
      <c r="BF307" s="157">
        <f>IF(N307="snížená",J307,0)</f>
        <v>0</v>
      </c>
      <c r="BG307" s="157">
        <f>IF(N307="zákl. přenesená",J307,0)</f>
        <v>0</v>
      </c>
      <c r="BH307" s="157">
        <f>IF(N307="sníž. přenesená",J307,0)</f>
        <v>0</v>
      </c>
      <c r="BI307" s="157">
        <f>IF(N307="nulová",J307,0)</f>
        <v>0</v>
      </c>
      <c r="BJ307" s="19" t="s">
        <v>76</v>
      </c>
      <c r="BK307" s="157">
        <f>ROUND(I307*H307,2)</f>
        <v>0</v>
      </c>
      <c r="BL307" s="19" t="s">
        <v>448</v>
      </c>
      <c r="BM307" s="156" t="s">
        <v>453</v>
      </c>
    </row>
    <row r="308" spans="1:65" s="2" customFormat="1" ht="21.75" customHeight="1">
      <c r="A308" s="34"/>
      <c r="B308" s="144"/>
      <c r="C308" s="145" t="s">
        <v>454</v>
      </c>
      <c r="D308" s="145" t="s">
        <v>134</v>
      </c>
      <c r="E308" s="146" t="s">
        <v>455</v>
      </c>
      <c r="F308" s="147" t="s">
        <v>456</v>
      </c>
      <c r="G308" s="148" t="s">
        <v>447</v>
      </c>
      <c r="H308" s="149">
        <v>10</v>
      </c>
      <c r="I308" s="150"/>
      <c r="J308" s="151">
        <f>ROUND(I308*H308,2)</f>
        <v>0</v>
      </c>
      <c r="K308" s="147" t="s">
        <v>138</v>
      </c>
      <c r="L308" s="35"/>
      <c r="M308" s="152" t="s">
        <v>3</v>
      </c>
      <c r="N308" s="153" t="s">
        <v>43</v>
      </c>
      <c r="O308" s="55"/>
      <c r="P308" s="154">
        <f>O308*H308</f>
        <v>0</v>
      </c>
      <c r="Q308" s="154">
        <v>0</v>
      </c>
      <c r="R308" s="154">
        <f>Q308*H308</f>
        <v>0</v>
      </c>
      <c r="S308" s="154">
        <v>0</v>
      </c>
      <c r="T308" s="155">
        <f>S308*H308</f>
        <v>0</v>
      </c>
      <c r="U308" s="34"/>
      <c r="V308" s="34"/>
      <c r="W308" s="34"/>
      <c r="X308" s="34"/>
      <c r="Y308" s="34"/>
      <c r="Z308" s="34"/>
      <c r="AA308" s="34"/>
      <c r="AB308" s="34"/>
      <c r="AC308" s="34"/>
      <c r="AD308" s="34"/>
      <c r="AE308" s="34"/>
      <c r="AR308" s="156" t="s">
        <v>448</v>
      </c>
      <c r="AT308" s="156" t="s">
        <v>134</v>
      </c>
      <c r="AU308" s="156" t="s">
        <v>76</v>
      </c>
      <c r="AY308" s="19" t="s">
        <v>131</v>
      </c>
      <c r="BE308" s="157">
        <f>IF(N308="základní",J308,0)</f>
        <v>0</v>
      </c>
      <c r="BF308" s="157">
        <f>IF(N308="snížená",J308,0)</f>
        <v>0</v>
      </c>
      <c r="BG308" s="157">
        <f>IF(N308="zákl. přenesená",J308,0)</f>
        <v>0</v>
      </c>
      <c r="BH308" s="157">
        <f>IF(N308="sníž. přenesená",J308,0)</f>
        <v>0</v>
      </c>
      <c r="BI308" s="157">
        <f>IF(N308="nulová",J308,0)</f>
        <v>0</v>
      </c>
      <c r="BJ308" s="19" t="s">
        <v>76</v>
      </c>
      <c r="BK308" s="157">
        <f>ROUND(I308*H308,2)</f>
        <v>0</v>
      </c>
      <c r="BL308" s="19" t="s">
        <v>448</v>
      </c>
      <c r="BM308" s="156" t="s">
        <v>457</v>
      </c>
    </row>
    <row r="309" spans="1:65" s="2" customFormat="1" ht="16.5" customHeight="1">
      <c r="A309" s="34"/>
      <c r="B309" s="144"/>
      <c r="C309" s="145" t="s">
        <v>458</v>
      </c>
      <c r="D309" s="145" t="s">
        <v>134</v>
      </c>
      <c r="E309" s="146" t="s">
        <v>459</v>
      </c>
      <c r="F309" s="147" t="s">
        <v>460</v>
      </c>
      <c r="G309" s="148" t="s">
        <v>447</v>
      </c>
      <c r="H309" s="149">
        <v>10</v>
      </c>
      <c r="I309" s="150"/>
      <c r="J309" s="151">
        <f>ROUND(I309*H309,2)</f>
        <v>0</v>
      </c>
      <c r="K309" s="147" t="s">
        <v>138</v>
      </c>
      <c r="L309" s="35"/>
      <c r="M309" s="204" t="s">
        <v>3</v>
      </c>
      <c r="N309" s="205" t="s">
        <v>43</v>
      </c>
      <c r="O309" s="206"/>
      <c r="P309" s="207">
        <f>O309*H309</f>
        <v>0</v>
      </c>
      <c r="Q309" s="207">
        <v>0</v>
      </c>
      <c r="R309" s="207">
        <f>Q309*H309</f>
        <v>0</v>
      </c>
      <c r="S309" s="207">
        <v>0</v>
      </c>
      <c r="T309" s="208">
        <f>S309*H309</f>
        <v>0</v>
      </c>
      <c r="U309" s="34"/>
      <c r="V309" s="34"/>
      <c r="W309" s="34"/>
      <c r="X309" s="34"/>
      <c r="Y309" s="34"/>
      <c r="Z309" s="34"/>
      <c r="AA309" s="34"/>
      <c r="AB309" s="34"/>
      <c r="AC309" s="34"/>
      <c r="AD309" s="34"/>
      <c r="AE309" s="34"/>
      <c r="AR309" s="156" t="s">
        <v>448</v>
      </c>
      <c r="AT309" s="156" t="s">
        <v>134</v>
      </c>
      <c r="AU309" s="156" t="s">
        <v>76</v>
      </c>
      <c r="AY309" s="19" t="s">
        <v>131</v>
      </c>
      <c r="BE309" s="157">
        <f>IF(N309="základní",J309,0)</f>
        <v>0</v>
      </c>
      <c r="BF309" s="157">
        <f>IF(N309="snížená",J309,0)</f>
        <v>0</v>
      </c>
      <c r="BG309" s="157">
        <f>IF(N309="zákl. přenesená",J309,0)</f>
        <v>0</v>
      </c>
      <c r="BH309" s="157">
        <f>IF(N309="sníž. přenesená",J309,0)</f>
        <v>0</v>
      </c>
      <c r="BI309" s="157">
        <f>IF(N309="nulová",J309,0)</f>
        <v>0</v>
      </c>
      <c r="BJ309" s="19" t="s">
        <v>76</v>
      </c>
      <c r="BK309" s="157">
        <f>ROUND(I309*H309,2)</f>
        <v>0</v>
      </c>
      <c r="BL309" s="19" t="s">
        <v>448</v>
      </c>
      <c r="BM309" s="156" t="s">
        <v>461</v>
      </c>
    </row>
    <row r="310" spans="1:65" s="2" customFormat="1" ht="6.95" customHeight="1">
      <c r="A310" s="34"/>
      <c r="B310" s="44"/>
      <c r="C310" s="45"/>
      <c r="D310" s="45"/>
      <c r="E310" s="45"/>
      <c r="F310" s="45"/>
      <c r="G310" s="45"/>
      <c r="H310" s="45"/>
      <c r="I310" s="45"/>
      <c r="J310" s="45"/>
      <c r="K310" s="45"/>
      <c r="L310" s="35"/>
      <c r="M310" s="34"/>
      <c r="O310" s="34"/>
      <c r="P310" s="34"/>
      <c r="Q310" s="34"/>
      <c r="R310" s="34"/>
      <c r="S310" s="34"/>
      <c r="T310" s="34"/>
      <c r="U310" s="34"/>
      <c r="V310" s="34"/>
      <c r="W310" s="34"/>
      <c r="X310" s="34"/>
      <c r="Y310" s="34"/>
      <c r="Z310" s="34"/>
      <c r="AA310" s="34"/>
      <c r="AB310" s="34"/>
      <c r="AC310" s="34"/>
      <c r="AD310" s="34"/>
      <c r="AE310" s="34"/>
    </row>
  </sheetData>
  <autoFilter ref="C100:K309"/>
  <mergeCells count="12">
    <mergeCell ref="E93:H93"/>
    <mergeCell ref="L2:V2"/>
    <mergeCell ref="E50:H50"/>
    <mergeCell ref="E52:H52"/>
    <mergeCell ref="E54:H54"/>
    <mergeCell ref="E89:H89"/>
    <mergeCell ref="E91:H9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5"/>
  <sheetViews>
    <sheetView showGridLines="0" tabSelected="1" topLeftCell="A94" workbookViewId="0">
      <selection activeCell="F120" sqref="F120"/>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34" t="s">
        <v>6</v>
      </c>
      <c r="M2" s="319"/>
      <c r="N2" s="319"/>
      <c r="O2" s="319"/>
      <c r="P2" s="319"/>
      <c r="Q2" s="319"/>
      <c r="R2" s="319"/>
      <c r="S2" s="319"/>
      <c r="T2" s="319"/>
      <c r="U2" s="319"/>
      <c r="V2" s="319"/>
      <c r="AT2" s="19" t="s">
        <v>90</v>
      </c>
    </row>
    <row r="3" spans="1:46" s="1" customFormat="1" ht="6.95" customHeight="1">
      <c r="B3" s="20"/>
      <c r="C3" s="21"/>
      <c r="D3" s="21"/>
      <c r="E3" s="21"/>
      <c r="F3" s="21"/>
      <c r="G3" s="21"/>
      <c r="H3" s="21"/>
      <c r="I3" s="21"/>
      <c r="J3" s="21"/>
      <c r="K3" s="21"/>
      <c r="L3" s="22"/>
      <c r="AT3" s="19" t="s">
        <v>80</v>
      </c>
    </row>
    <row r="4" spans="1:46" s="1" customFormat="1" ht="24.95" customHeight="1">
      <c r="B4" s="22"/>
      <c r="D4" s="23" t="s">
        <v>91</v>
      </c>
      <c r="L4" s="22"/>
      <c r="M4" s="95" t="s">
        <v>11</v>
      </c>
      <c r="AT4" s="19" t="s">
        <v>4</v>
      </c>
    </row>
    <row r="5" spans="1:46" s="1" customFormat="1" ht="6.95" customHeight="1">
      <c r="B5" s="22"/>
      <c r="L5" s="22"/>
    </row>
    <row r="6" spans="1:46" s="1" customFormat="1" ht="12" customHeight="1">
      <c r="B6" s="22"/>
      <c r="D6" s="29" t="s">
        <v>17</v>
      </c>
      <c r="L6" s="22"/>
    </row>
    <row r="7" spans="1:46" s="1" customFormat="1" ht="16.5" customHeight="1">
      <c r="B7" s="22"/>
      <c r="E7" s="335" t="str">
        <f>'Rekapitulace stavby'!K6</f>
        <v>Rekonstrukce nákladního výtahu v budově nové knihovny</v>
      </c>
      <c r="F7" s="336"/>
      <c r="G7" s="336"/>
      <c r="H7" s="336"/>
      <c r="L7" s="22"/>
    </row>
    <row r="8" spans="1:46" s="1" customFormat="1" ht="12" customHeight="1">
      <c r="B8" s="22"/>
      <c r="D8" s="29" t="s">
        <v>92</v>
      </c>
      <c r="L8" s="22"/>
    </row>
    <row r="9" spans="1:46" s="2" customFormat="1" ht="16.5" customHeight="1">
      <c r="A9" s="34"/>
      <c r="B9" s="35"/>
      <c r="C9" s="34"/>
      <c r="D9" s="34"/>
      <c r="E9" s="335" t="s">
        <v>462</v>
      </c>
      <c r="F9" s="337"/>
      <c r="G9" s="337"/>
      <c r="H9" s="337"/>
      <c r="I9" s="34"/>
      <c r="J9" s="34"/>
      <c r="K9" s="34"/>
      <c r="L9" s="96"/>
      <c r="S9" s="34"/>
      <c r="T9" s="34"/>
      <c r="U9" s="34"/>
      <c r="V9" s="34"/>
      <c r="W9" s="34"/>
      <c r="X9" s="34"/>
      <c r="Y9" s="34"/>
      <c r="Z9" s="34"/>
      <c r="AA9" s="34"/>
      <c r="AB9" s="34"/>
      <c r="AC9" s="34"/>
      <c r="AD9" s="34"/>
      <c r="AE9" s="34"/>
    </row>
    <row r="10" spans="1:46" s="2" customFormat="1" ht="12" customHeight="1">
      <c r="A10" s="34"/>
      <c r="B10" s="35"/>
      <c r="C10" s="34"/>
      <c r="D10" s="29" t="s">
        <v>94</v>
      </c>
      <c r="E10" s="34"/>
      <c r="F10" s="34"/>
      <c r="G10" s="34"/>
      <c r="H10" s="34"/>
      <c r="I10" s="34"/>
      <c r="J10" s="34"/>
      <c r="K10" s="34"/>
      <c r="L10" s="96"/>
      <c r="S10" s="34"/>
      <c r="T10" s="34"/>
      <c r="U10" s="34"/>
      <c r="V10" s="34"/>
      <c r="W10" s="34"/>
      <c r="X10" s="34"/>
      <c r="Y10" s="34"/>
      <c r="Z10" s="34"/>
      <c r="AA10" s="34"/>
      <c r="AB10" s="34"/>
      <c r="AC10" s="34"/>
      <c r="AD10" s="34"/>
      <c r="AE10" s="34"/>
    </row>
    <row r="11" spans="1:46" s="2" customFormat="1" ht="16.5" customHeight="1">
      <c r="A11" s="34"/>
      <c r="B11" s="35"/>
      <c r="C11" s="34"/>
      <c r="D11" s="34"/>
      <c r="E11" s="293" t="s">
        <v>463</v>
      </c>
      <c r="F11" s="337"/>
      <c r="G11" s="337"/>
      <c r="H11" s="337"/>
      <c r="I11" s="34"/>
      <c r="J11" s="34"/>
      <c r="K11" s="34"/>
      <c r="L11" s="96"/>
      <c r="S11" s="34"/>
      <c r="T11" s="34"/>
      <c r="U11" s="34"/>
      <c r="V11" s="34"/>
      <c r="W11" s="34"/>
      <c r="X11" s="34"/>
      <c r="Y11" s="34"/>
      <c r="Z11" s="34"/>
      <c r="AA11" s="34"/>
      <c r="AB11" s="34"/>
      <c r="AC11" s="34"/>
      <c r="AD11" s="34"/>
      <c r="AE11" s="34"/>
    </row>
    <row r="12" spans="1:46" s="2" customFormat="1" ht="11.25">
      <c r="A12" s="34"/>
      <c r="B12" s="35"/>
      <c r="C12" s="34"/>
      <c r="D12" s="34"/>
      <c r="E12" s="34"/>
      <c r="F12" s="34"/>
      <c r="G12" s="34"/>
      <c r="H12" s="34"/>
      <c r="I12" s="34"/>
      <c r="J12" s="34"/>
      <c r="K12" s="34"/>
      <c r="L12" s="96"/>
      <c r="S12" s="34"/>
      <c r="T12" s="34"/>
      <c r="U12" s="34"/>
      <c r="V12" s="34"/>
      <c r="W12" s="34"/>
      <c r="X12" s="34"/>
      <c r="Y12" s="34"/>
      <c r="Z12" s="34"/>
      <c r="AA12" s="34"/>
      <c r="AB12" s="34"/>
      <c r="AC12" s="34"/>
      <c r="AD12" s="34"/>
      <c r="AE12" s="34"/>
    </row>
    <row r="13" spans="1:46" s="2" customFormat="1" ht="12" customHeight="1">
      <c r="A13" s="34"/>
      <c r="B13" s="35"/>
      <c r="C13" s="34"/>
      <c r="D13" s="29" t="s">
        <v>19</v>
      </c>
      <c r="E13" s="34"/>
      <c r="F13" s="27" t="s">
        <v>3</v>
      </c>
      <c r="G13" s="34"/>
      <c r="H13" s="34"/>
      <c r="I13" s="29" t="s">
        <v>20</v>
      </c>
      <c r="J13" s="27" t="s">
        <v>3</v>
      </c>
      <c r="K13" s="34"/>
      <c r="L13" s="96"/>
      <c r="S13" s="34"/>
      <c r="T13" s="34"/>
      <c r="U13" s="34"/>
      <c r="V13" s="34"/>
      <c r="W13" s="34"/>
      <c r="X13" s="34"/>
      <c r="Y13" s="34"/>
      <c r="Z13" s="34"/>
      <c r="AA13" s="34"/>
      <c r="AB13" s="34"/>
      <c r="AC13" s="34"/>
      <c r="AD13" s="34"/>
      <c r="AE13" s="34"/>
    </row>
    <row r="14" spans="1:46" s="2" customFormat="1" ht="12" customHeight="1">
      <c r="A14" s="34"/>
      <c r="B14" s="35"/>
      <c r="C14" s="34"/>
      <c r="D14" s="29" t="s">
        <v>21</v>
      </c>
      <c r="E14" s="34"/>
      <c r="F14" s="27" t="s">
        <v>22</v>
      </c>
      <c r="G14" s="34"/>
      <c r="H14" s="34"/>
      <c r="I14" s="29" t="s">
        <v>23</v>
      </c>
      <c r="J14" s="52" t="str">
        <f>'Rekapitulace stavby'!AN8</f>
        <v>12. 8. 2020</v>
      </c>
      <c r="K14" s="34"/>
      <c r="L14" s="96"/>
      <c r="S14" s="34"/>
      <c r="T14" s="34"/>
      <c r="U14" s="34"/>
      <c r="V14" s="34"/>
      <c r="W14" s="34"/>
      <c r="X14" s="34"/>
      <c r="Y14" s="34"/>
      <c r="Z14" s="34"/>
      <c r="AA14" s="34"/>
      <c r="AB14" s="34"/>
      <c r="AC14" s="34"/>
      <c r="AD14" s="34"/>
      <c r="AE14" s="34"/>
    </row>
    <row r="15" spans="1:46" s="2" customFormat="1" ht="10.9" customHeight="1">
      <c r="A15" s="34"/>
      <c r="B15" s="35"/>
      <c r="C15" s="34"/>
      <c r="D15" s="34"/>
      <c r="E15" s="34"/>
      <c r="F15" s="34"/>
      <c r="G15" s="34"/>
      <c r="H15" s="34"/>
      <c r="I15" s="34"/>
      <c r="J15" s="34"/>
      <c r="K15" s="34"/>
      <c r="L15" s="96"/>
      <c r="S15" s="34"/>
      <c r="T15" s="34"/>
      <c r="U15" s="34"/>
      <c r="V15" s="34"/>
      <c r="W15" s="34"/>
      <c r="X15" s="34"/>
      <c r="Y15" s="34"/>
      <c r="Z15" s="34"/>
      <c r="AA15" s="34"/>
      <c r="AB15" s="34"/>
      <c r="AC15" s="34"/>
      <c r="AD15" s="34"/>
      <c r="AE15" s="34"/>
    </row>
    <row r="16" spans="1:46" s="2" customFormat="1" ht="12" customHeight="1">
      <c r="A16" s="34"/>
      <c r="B16" s="35"/>
      <c r="C16" s="34"/>
      <c r="D16" s="29" t="s">
        <v>25</v>
      </c>
      <c r="E16" s="34"/>
      <c r="F16" s="34"/>
      <c r="G16" s="34"/>
      <c r="H16" s="34"/>
      <c r="I16" s="29" t="s">
        <v>26</v>
      </c>
      <c r="J16" s="27" t="s">
        <v>3</v>
      </c>
      <c r="K16" s="34"/>
      <c r="L16" s="96"/>
      <c r="S16" s="34"/>
      <c r="T16" s="34"/>
      <c r="U16" s="34"/>
      <c r="V16" s="34"/>
      <c r="W16" s="34"/>
      <c r="X16" s="34"/>
      <c r="Y16" s="34"/>
      <c r="Z16" s="34"/>
      <c r="AA16" s="34"/>
      <c r="AB16" s="34"/>
      <c r="AC16" s="34"/>
      <c r="AD16" s="34"/>
      <c r="AE16" s="34"/>
    </row>
    <row r="17" spans="1:31" s="2" customFormat="1" ht="18" customHeight="1">
      <c r="A17" s="34"/>
      <c r="B17" s="35"/>
      <c r="C17" s="34"/>
      <c r="D17" s="34"/>
      <c r="E17" s="27" t="s">
        <v>27</v>
      </c>
      <c r="F17" s="34"/>
      <c r="G17" s="34"/>
      <c r="H17" s="34"/>
      <c r="I17" s="29" t="s">
        <v>28</v>
      </c>
      <c r="J17" s="27" t="s">
        <v>3</v>
      </c>
      <c r="K17" s="34"/>
      <c r="L17" s="96"/>
      <c r="S17" s="34"/>
      <c r="T17" s="34"/>
      <c r="U17" s="34"/>
      <c r="V17" s="34"/>
      <c r="W17" s="34"/>
      <c r="X17" s="34"/>
      <c r="Y17" s="34"/>
      <c r="Z17" s="34"/>
      <c r="AA17" s="34"/>
      <c r="AB17" s="34"/>
      <c r="AC17" s="34"/>
      <c r="AD17" s="34"/>
      <c r="AE17" s="34"/>
    </row>
    <row r="18" spans="1:31" s="2" customFormat="1" ht="6.95" customHeight="1">
      <c r="A18" s="34"/>
      <c r="B18" s="35"/>
      <c r="C18" s="34"/>
      <c r="D18" s="34"/>
      <c r="E18" s="34"/>
      <c r="F18" s="34"/>
      <c r="G18" s="34"/>
      <c r="H18" s="34"/>
      <c r="I18" s="34"/>
      <c r="J18" s="34"/>
      <c r="K18" s="34"/>
      <c r="L18" s="96"/>
      <c r="S18" s="34"/>
      <c r="T18" s="34"/>
      <c r="U18" s="34"/>
      <c r="V18" s="34"/>
      <c r="W18" s="34"/>
      <c r="X18" s="34"/>
      <c r="Y18" s="34"/>
      <c r="Z18" s="34"/>
      <c r="AA18" s="34"/>
      <c r="AB18" s="34"/>
      <c r="AC18" s="34"/>
      <c r="AD18" s="34"/>
      <c r="AE18" s="34"/>
    </row>
    <row r="19" spans="1:31" s="2" customFormat="1" ht="12" customHeight="1">
      <c r="A19" s="34"/>
      <c r="B19" s="35"/>
      <c r="C19" s="34"/>
      <c r="D19" s="29" t="s">
        <v>29</v>
      </c>
      <c r="E19" s="34"/>
      <c r="F19" s="34"/>
      <c r="G19" s="34"/>
      <c r="H19" s="34"/>
      <c r="I19" s="29" t="s">
        <v>26</v>
      </c>
      <c r="J19" s="30" t="str">
        <f>'Rekapitulace stavby'!AN13</f>
        <v>Vyplň údaj</v>
      </c>
      <c r="K19" s="34"/>
      <c r="L19" s="96"/>
      <c r="S19" s="34"/>
      <c r="T19" s="34"/>
      <c r="U19" s="34"/>
      <c r="V19" s="34"/>
      <c r="W19" s="34"/>
      <c r="X19" s="34"/>
      <c r="Y19" s="34"/>
      <c r="Z19" s="34"/>
      <c r="AA19" s="34"/>
      <c r="AB19" s="34"/>
      <c r="AC19" s="34"/>
      <c r="AD19" s="34"/>
      <c r="AE19" s="34"/>
    </row>
    <row r="20" spans="1:31" s="2" customFormat="1" ht="18" customHeight="1">
      <c r="A20" s="34"/>
      <c r="B20" s="35"/>
      <c r="C20" s="34"/>
      <c r="D20" s="34"/>
      <c r="E20" s="338" t="str">
        <f>'Rekapitulace stavby'!E14</f>
        <v>Vyplň údaj</v>
      </c>
      <c r="F20" s="318"/>
      <c r="G20" s="318"/>
      <c r="H20" s="318"/>
      <c r="I20" s="29" t="s">
        <v>28</v>
      </c>
      <c r="J20" s="30" t="str">
        <f>'Rekapitulace stavby'!AN14</f>
        <v>Vyplň údaj</v>
      </c>
      <c r="K20" s="34"/>
      <c r="L20" s="96"/>
      <c r="S20" s="34"/>
      <c r="T20" s="34"/>
      <c r="U20" s="34"/>
      <c r="V20" s="34"/>
      <c r="W20" s="34"/>
      <c r="X20" s="34"/>
      <c r="Y20" s="34"/>
      <c r="Z20" s="34"/>
      <c r="AA20" s="34"/>
      <c r="AB20" s="34"/>
      <c r="AC20" s="34"/>
      <c r="AD20" s="34"/>
      <c r="AE20" s="34"/>
    </row>
    <row r="21" spans="1:31" s="2" customFormat="1" ht="6.95" customHeight="1">
      <c r="A21" s="34"/>
      <c r="B21" s="35"/>
      <c r="C21" s="34"/>
      <c r="D21" s="34"/>
      <c r="E21" s="34"/>
      <c r="F21" s="34"/>
      <c r="G21" s="34"/>
      <c r="H21" s="34"/>
      <c r="I21" s="34"/>
      <c r="J21" s="34"/>
      <c r="K21" s="34"/>
      <c r="L21" s="96"/>
      <c r="S21" s="34"/>
      <c r="T21" s="34"/>
      <c r="U21" s="34"/>
      <c r="V21" s="34"/>
      <c r="W21" s="34"/>
      <c r="X21" s="34"/>
      <c r="Y21" s="34"/>
      <c r="Z21" s="34"/>
      <c r="AA21" s="34"/>
      <c r="AB21" s="34"/>
      <c r="AC21" s="34"/>
      <c r="AD21" s="34"/>
      <c r="AE21" s="34"/>
    </row>
    <row r="22" spans="1:31" s="2" customFormat="1" ht="12" customHeight="1">
      <c r="A22" s="34"/>
      <c r="B22" s="35"/>
      <c r="C22" s="34"/>
      <c r="D22" s="29" t="s">
        <v>31</v>
      </c>
      <c r="E22" s="34"/>
      <c r="F22" s="34"/>
      <c r="G22" s="34"/>
      <c r="H22" s="34"/>
      <c r="I22" s="29" t="s">
        <v>26</v>
      </c>
      <c r="J22" s="27" t="s">
        <v>3</v>
      </c>
      <c r="K22" s="34"/>
      <c r="L22" s="96"/>
      <c r="S22" s="34"/>
      <c r="T22" s="34"/>
      <c r="U22" s="34"/>
      <c r="V22" s="34"/>
      <c r="W22" s="34"/>
      <c r="X22" s="34"/>
      <c r="Y22" s="34"/>
      <c r="Z22" s="34"/>
      <c r="AA22" s="34"/>
      <c r="AB22" s="34"/>
      <c r="AC22" s="34"/>
      <c r="AD22" s="34"/>
      <c r="AE22" s="34"/>
    </row>
    <row r="23" spans="1:31" s="2" customFormat="1" ht="18" customHeight="1">
      <c r="A23" s="34"/>
      <c r="B23" s="35"/>
      <c r="C23" s="34"/>
      <c r="D23" s="34"/>
      <c r="E23" s="27" t="s">
        <v>32</v>
      </c>
      <c r="F23" s="34"/>
      <c r="G23" s="34"/>
      <c r="H23" s="34"/>
      <c r="I23" s="29" t="s">
        <v>28</v>
      </c>
      <c r="J23" s="27" t="s">
        <v>3</v>
      </c>
      <c r="K23" s="34"/>
      <c r="L23" s="96"/>
      <c r="S23" s="34"/>
      <c r="T23" s="34"/>
      <c r="U23" s="34"/>
      <c r="V23" s="34"/>
      <c r="W23" s="34"/>
      <c r="X23" s="34"/>
      <c r="Y23" s="34"/>
      <c r="Z23" s="34"/>
      <c r="AA23" s="34"/>
      <c r="AB23" s="34"/>
      <c r="AC23" s="34"/>
      <c r="AD23" s="34"/>
      <c r="AE23" s="34"/>
    </row>
    <row r="24" spans="1:31" s="2" customFormat="1" ht="6.95" customHeight="1">
      <c r="A24" s="34"/>
      <c r="B24" s="35"/>
      <c r="C24" s="34"/>
      <c r="D24" s="34"/>
      <c r="E24" s="34"/>
      <c r="F24" s="34"/>
      <c r="G24" s="34"/>
      <c r="H24" s="34"/>
      <c r="I24" s="34"/>
      <c r="J24" s="34"/>
      <c r="K24" s="34"/>
      <c r="L24" s="96"/>
      <c r="S24" s="34"/>
      <c r="T24" s="34"/>
      <c r="U24" s="34"/>
      <c r="V24" s="34"/>
      <c r="W24" s="34"/>
      <c r="X24" s="34"/>
      <c r="Y24" s="34"/>
      <c r="Z24" s="34"/>
      <c r="AA24" s="34"/>
      <c r="AB24" s="34"/>
      <c r="AC24" s="34"/>
      <c r="AD24" s="34"/>
      <c r="AE24" s="34"/>
    </row>
    <row r="25" spans="1:31" s="2" customFormat="1" ht="12" customHeight="1">
      <c r="A25" s="34"/>
      <c r="B25" s="35"/>
      <c r="C25" s="34"/>
      <c r="D25" s="29" t="s">
        <v>34</v>
      </c>
      <c r="E25" s="34"/>
      <c r="F25" s="34"/>
      <c r="G25" s="34"/>
      <c r="H25" s="34"/>
      <c r="I25" s="29" t="s">
        <v>26</v>
      </c>
      <c r="J25" s="27" t="s">
        <v>3</v>
      </c>
      <c r="K25" s="34"/>
      <c r="L25" s="96"/>
      <c r="S25" s="34"/>
      <c r="T25" s="34"/>
      <c r="U25" s="34"/>
      <c r="V25" s="34"/>
      <c r="W25" s="34"/>
      <c r="X25" s="34"/>
      <c r="Y25" s="34"/>
      <c r="Z25" s="34"/>
      <c r="AA25" s="34"/>
      <c r="AB25" s="34"/>
      <c r="AC25" s="34"/>
      <c r="AD25" s="34"/>
      <c r="AE25" s="34"/>
    </row>
    <row r="26" spans="1:31" s="2" customFormat="1" ht="18" customHeight="1">
      <c r="A26" s="34"/>
      <c r="B26" s="35"/>
      <c r="C26" s="34"/>
      <c r="D26" s="34"/>
      <c r="E26" s="27" t="s">
        <v>35</v>
      </c>
      <c r="F26" s="34"/>
      <c r="G26" s="34"/>
      <c r="H26" s="34"/>
      <c r="I26" s="29" t="s">
        <v>28</v>
      </c>
      <c r="J26" s="27" t="s">
        <v>3</v>
      </c>
      <c r="K26" s="34"/>
      <c r="L26" s="96"/>
      <c r="S26" s="34"/>
      <c r="T26" s="34"/>
      <c r="U26" s="34"/>
      <c r="V26" s="34"/>
      <c r="W26" s="34"/>
      <c r="X26" s="34"/>
      <c r="Y26" s="34"/>
      <c r="Z26" s="34"/>
      <c r="AA26" s="34"/>
      <c r="AB26" s="34"/>
      <c r="AC26" s="34"/>
      <c r="AD26" s="34"/>
      <c r="AE26" s="34"/>
    </row>
    <row r="27" spans="1:31" s="2" customFormat="1" ht="6.95" customHeight="1">
      <c r="A27" s="34"/>
      <c r="B27" s="35"/>
      <c r="C27" s="34"/>
      <c r="D27" s="34"/>
      <c r="E27" s="34"/>
      <c r="F27" s="34"/>
      <c r="G27" s="34"/>
      <c r="H27" s="34"/>
      <c r="I27" s="34"/>
      <c r="J27" s="34"/>
      <c r="K27" s="34"/>
      <c r="L27" s="96"/>
      <c r="S27" s="34"/>
      <c r="T27" s="34"/>
      <c r="U27" s="34"/>
      <c r="V27" s="34"/>
      <c r="W27" s="34"/>
      <c r="X27" s="34"/>
      <c r="Y27" s="34"/>
      <c r="Z27" s="34"/>
      <c r="AA27" s="34"/>
      <c r="AB27" s="34"/>
      <c r="AC27" s="34"/>
      <c r="AD27" s="34"/>
      <c r="AE27" s="34"/>
    </row>
    <row r="28" spans="1:31" s="2" customFormat="1" ht="12" customHeight="1">
      <c r="A28" s="34"/>
      <c r="B28" s="35"/>
      <c r="C28" s="34"/>
      <c r="D28" s="29" t="s">
        <v>36</v>
      </c>
      <c r="E28" s="34"/>
      <c r="F28" s="34"/>
      <c r="G28" s="34"/>
      <c r="H28" s="34"/>
      <c r="I28" s="34"/>
      <c r="J28" s="34"/>
      <c r="K28" s="34"/>
      <c r="L28" s="96"/>
      <c r="S28" s="34"/>
      <c r="T28" s="34"/>
      <c r="U28" s="34"/>
      <c r="V28" s="34"/>
      <c r="W28" s="34"/>
      <c r="X28" s="34"/>
      <c r="Y28" s="34"/>
      <c r="Z28" s="34"/>
      <c r="AA28" s="34"/>
      <c r="AB28" s="34"/>
      <c r="AC28" s="34"/>
      <c r="AD28" s="34"/>
      <c r="AE28" s="34"/>
    </row>
    <row r="29" spans="1:31" s="8" customFormat="1" ht="16.5" customHeight="1">
      <c r="A29" s="97"/>
      <c r="B29" s="98"/>
      <c r="C29" s="97"/>
      <c r="D29" s="97"/>
      <c r="E29" s="323" t="s">
        <v>3</v>
      </c>
      <c r="F29" s="323"/>
      <c r="G29" s="323"/>
      <c r="H29" s="323"/>
      <c r="I29" s="97"/>
      <c r="J29" s="97"/>
      <c r="K29" s="97"/>
      <c r="L29" s="99"/>
      <c r="S29" s="97"/>
      <c r="T29" s="97"/>
      <c r="U29" s="97"/>
      <c r="V29" s="97"/>
      <c r="W29" s="97"/>
      <c r="X29" s="97"/>
      <c r="Y29" s="97"/>
      <c r="Z29" s="97"/>
      <c r="AA29" s="97"/>
      <c r="AB29" s="97"/>
      <c r="AC29" s="97"/>
      <c r="AD29" s="97"/>
      <c r="AE29" s="97"/>
    </row>
    <row r="30" spans="1:31" s="2" customFormat="1" ht="6.95" customHeight="1">
      <c r="A30" s="34"/>
      <c r="B30" s="35"/>
      <c r="C30" s="34"/>
      <c r="D30" s="34"/>
      <c r="E30" s="34"/>
      <c r="F30" s="34"/>
      <c r="G30" s="34"/>
      <c r="H30" s="34"/>
      <c r="I30" s="34"/>
      <c r="J30" s="34"/>
      <c r="K30" s="34"/>
      <c r="L30" s="96"/>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6"/>
      <c r="S31" s="34"/>
      <c r="T31" s="34"/>
      <c r="U31" s="34"/>
      <c r="V31" s="34"/>
      <c r="W31" s="34"/>
      <c r="X31" s="34"/>
      <c r="Y31" s="34"/>
      <c r="Z31" s="34"/>
      <c r="AA31" s="34"/>
      <c r="AB31" s="34"/>
      <c r="AC31" s="34"/>
      <c r="AD31" s="34"/>
      <c r="AE31" s="34"/>
    </row>
    <row r="32" spans="1:31" s="2" customFormat="1" ht="25.35" customHeight="1">
      <c r="A32" s="34"/>
      <c r="B32" s="35"/>
      <c r="C32" s="34"/>
      <c r="D32" s="100" t="s">
        <v>38</v>
      </c>
      <c r="E32" s="34"/>
      <c r="F32" s="34"/>
      <c r="G32" s="34"/>
      <c r="H32" s="34"/>
      <c r="I32" s="34"/>
      <c r="J32" s="68">
        <f>ROUND(J90, 2)</f>
        <v>0</v>
      </c>
      <c r="K32" s="34"/>
      <c r="L32" s="96"/>
      <c r="S32" s="34"/>
      <c r="T32" s="34"/>
      <c r="U32" s="34"/>
      <c r="V32" s="34"/>
      <c r="W32" s="34"/>
      <c r="X32" s="34"/>
      <c r="Y32" s="34"/>
      <c r="Z32" s="34"/>
      <c r="AA32" s="34"/>
      <c r="AB32" s="34"/>
      <c r="AC32" s="34"/>
      <c r="AD32" s="34"/>
      <c r="AE32" s="34"/>
    </row>
    <row r="33" spans="1:31" s="2" customFormat="1" ht="6.95" customHeight="1">
      <c r="A33" s="34"/>
      <c r="B33" s="35"/>
      <c r="C33" s="34"/>
      <c r="D33" s="63"/>
      <c r="E33" s="63"/>
      <c r="F33" s="63"/>
      <c r="G33" s="63"/>
      <c r="H33" s="63"/>
      <c r="I33" s="63"/>
      <c r="J33" s="63"/>
      <c r="K33" s="63"/>
      <c r="L33" s="96"/>
      <c r="S33" s="34"/>
      <c r="T33" s="34"/>
      <c r="U33" s="34"/>
      <c r="V33" s="34"/>
      <c r="W33" s="34"/>
      <c r="X33" s="34"/>
      <c r="Y33" s="34"/>
      <c r="Z33" s="34"/>
      <c r="AA33" s="34"/>
      <c r="AB33" s="34"/>
      <c r="AC33" s="34"/>
      <c r="AD33" s="34"/>
      <c r="AE33" s="34"/>
    </row>
    <row r="34" spans="1:31" s="2" customFormat="1" ht="14.45" customHeight="1">
      <c r="A34" s="34"/>
      <c r="B34" s="35"/>
      <c r="C34" s="34"/>
      <c r="D34" s="34"/>
      <c r="E34" s="34"/>
      <c r="F34" s="38" t="s">
        <v>40</v>
      </c>
      <c r="G34" s="34"/>
      <c r="H34" s="34"/>
      <c r="I34" s="38" t="s">
        <v>39</v>
      </c>
      <c r="J34" s="38" t="s">
        <v>41</v>
      </c>
      <c r="K34" s="34"/>
      <c r="L34" s="96"/>
      <c r="S34" s="34"/>
      <c r="T34" s="34"/>
      <c r="U34" s="34"/>
      <c r="V34" s="34"/>
      <c r="W34" s="34"/>
      <c r="X34" s="34"/>
      <c r="Y34" s="34"/>
      <c r="Z34" s="34"/>
      <c r="AA34" s="34"/>
      <c r="AB34" s="34"/>
      <c r="AC34" s="34"/>
      <c r="AD34" s="34"/>
      <c r="AE34" s="34"/>
    </row>
    <row r="35" spans="1:31" s="2" customFormat="1" ht="14.45" customHeight="1">
      <c r="A35" s="34"/>
      <c r="B35" s="35"/>
      <c r="C35" s="34"/>
      <c r="D35" s="101" t="s">
        <v>42</v>
      </c>
      <c r="E35" s="29" t="s">
        <v>43</v>
      </c>
      <c r="F35" s="102">
        <f>ROUND((SUM(BE90:BE112)),  2)</f>
        <v>0</v>
      </c>
      <c r="G35" s="34"/>
      <c r="H35" s="34"/>
      <c r="I35" s="103">
        <v>0.21</v>
      </c>
      <c r="J35" s="102">
        <f>ROUND(((SUM(BE90:BE112))*I35),  2)</f>
        <v>0</v>
      </c>
      <c r="K35" s="34"/>
      <c r="L35" s="96"/>
      <c r="S35" s="34"/>
      <c r="T35" s="34"/>
      <c r="U35" s="34"/>
      <c r="V35" s="34"/>
      <c r="W35" s="34"/>
      <c r="X35" s="34"/>
      <c r="Y35" s="34"/>
      <c r="Z35" s="34"/>
      <c r="AA35" s="34"/>
      <c r="AB35" s="34"/>
      <c r="AC35" s="34"/>
      <c r="AD35" s="34"/>
      <c r="AE35" s="34"/>
    </row>
    <row r="36" spans="1:31" s="2" customFormat="1" ht="14.45" customHeight="1">
      <c r="A36" s="34"/>
      <c r="B36" s="35"/>
      <c r="C36" s="34"/>
      <c r="D36" s="34"/>
      <c r="E36" s="29" t="s">
        <v>44</v>
      </c>
      <c r="F36" s="102">
        <f>ROUND((SUM(BF90:BF112)),  2)</f>
        <v>0</v>
      </c>
      <c r="G36" s="34"/>
      <c r="H36" s="34"/>
      <c r="I36" s="103">
        <v>0.15</v>
      </c>
      <c r="J36" s="102">
        <f>ROUND(((SUM(BF90:BF112))*I36),  2)</f>
        <v>0</v>
      </c>
      <c r="K36" s="34"/>
      <c r="L36" s="96"/>
      <c r="S36" s="34"/>
      <c r="T36" s="34"/>
      <c r="U36" s="34"/>
      <c r="V36" s="34"/>
      <c r="W36" s="34"/>
      <c r="X36" s="34"/>
      <c r="Y36" s="34"/>
      <c r="Z36" s="34"/>
      <c r="AA36" s="34"/>
      <c r="AB36" s="34"/>
      <c r="AC36" s="34"/>
      <c r="AD36" s="34"/>
      <c r="AE36" s="34"/>
    </row>
    <row r="37" spans="1:31" s="2" customFormat="1" ht="14.45" hidden="1" customHeight="1">
      <c r="A37" s="34"/>
      <c r="B37" s="35"/>
      <c r="C37" s="34"/>
      <c r="D37" s="34"/>
      <c r="E37" s="29" t="s">
        <v>45</v>
      </c>
      <c r="F37" s="102">
        <f>ROUND((SUM(BG90:BG112)),  2)</f>
        <v>0</v>
      </c>
      <c r="G37" s="34"/>
      <c r="H37" s="34"/>
      <c r="I37" s="103">
        <v>0.21</v>
      </c>
      <c r="J37" s="102">
        <f>0</f>
        <v>0</v>
      </c>
      <c r="K37" s="34"/>
      <c r="L37" s="96"/>
      <c r="S37" s="34"/>
      <c r="T37" s="34"/>
      <c r="U37" s="34"/>
      <c r="V37" s="34"/>
      <c r="W37" s="34"/>
      <c r="X37" s="34"/>
      <c r="Y37" s="34"/>
      <c r="Z37" s="34"/>
      <c r="AA37" s="34"/>
      <c r="AB37" s="34"/>
      <c r="AC37" s="34"/>
      <c r="AD37" s="34"/>
      <c r="AE37" s="34"/>
    </row>
    <row r="38" spans="1:31" s="2" customFormat="1" ht="14.45" hidden="1" customHeight="1">
      <c r="A38" s="34"/>
      <c r="B38" s="35"/>
      <c r="C38" s="34"/>
      <c r="D38" s="34"/>
      <c r="E38" s="29" t="s">
        <v>46</v>
      </c>
      <c r="F38" s="102">
        <f>ROUND((SUM(BH90:BH112)),  2)</f>
        <v>0</v>
      </c>
      <c r="G38" s="34"/>
      <c r="H38" s="34"/>
      <c r="I38" s="103">
        <v>0.15</v>
      </c>
      <c r="J38" s="102">
        <f>0</f>
        <v>0</v>
      </c>
      <c r="K38" s="34"/>
      <c r="L38" s="96"/>
      <c r="S38" s="34"/>
      <c r="T38" s="34"/>
      <c r="U38" s="34"/>
      <c r="V38" s="34"/>
      <c r="W38" s="34"/>
      <c r="X38" s="34"/>
      <c r="Y38" s="34"/>
      <c r="Z38" s="34"/>
      <c r="AA38" s="34"/>
      <c r="AB38" s="34"/>
      <c r="AC38" s="34"/>
      <c r="AD38" s="34"/>
      <c r="AE38" s="34"/>
    </row>
    <row r="39" spans="1:31" s="2" customFormat="1" ht="14.45" hidden="1" customHeight="1">
      <c r="A39" s="34"/>
      <c r="B39" s="35"/>
      <c r="C39" s="34"/>
      <c r="D39" s="34"/>
      <c r="E39" s="29" t="s">
        <v>47</v>
      </c>
      <c r="F39" s="102">
        <f>ROUND((SUM(BI90:BI112)),  2)</f>
        <v>0</v>
      </c>
      <c r="G39" s="34"/>
      <c r="H39" s="34"/>
      <c r="I39" s="103">
        <v>0</v>
      </c>
      <c r="J39" s="102">
        <f>0</f>
        <v>0</v>
      </c>
      <c r="K39" s="34"/>
      <c r="L39" s="96"/>
      <c r="S39" s="34"/>
      <c r="T39" s="34"/>
      <c r="U39" s="34"/>
      <c r="V39" s="34"/>
      <c r="W39" s="34"/>
      <c r="X39" s="34"/>
      <c r="Y39" s="34"/>
      <c r="Z39" s="34"/>
      <c r="AA39" s="34"/>
      <c r="AB39" s="34"/>
      <c r="AC39" s="34"/>
      <c r="AD39" s="34"/>
      <c r="AE39" s="34"/>
    </row>
    <row r="40" spans="1:31" s="2" customFormat="1" ht="6.95" customHeight="1">
      <c r="A40" s="34"/>
      <c r="B40" s="35"/>
      <c r="C40" s="34"/>
      <c r="D40" s="34"/>
      <c r="E40" s="34"/>
      <c r="F40" s="34"/>
      <c r="G40" s="34"/>
      <c r="H40" s="34"/>
      <c r="I40" s="34"/>
      <c r="J40" s="34"/>
      <c r="K40" s="34"/>
      <c r="L40" s="96"/>
      <c r="S40" s="34"/>
      <c r="T40" s="34"/>
      <c r="U40" s="34"/>
      <c r="V40" s="34"/>
      <c r="W40" s="34"/>
      <c r="X40" s="34"/>
      <c r="Y40" s="34"/>
      <c r="Z40" s="34"/>
      <c r="AA40" s="34"/>
      <c r="AB40" s="34"/>
      <c r="AC40" s="34"/>
      <c r="AD40" s="34"/>
      <c r="AE40" s="34"/>
    </row>
    <row r="41" spans="1:31" s="2" customFormat="1" ht="25.35" customHeight="1">
      <c r="A41" s="34"/>
      <c r="B41" s="35"/>
      <c r="C41" s="104"/>
      <c r="D41" s="105" t="s">
        <v>48</v>
      </c>
      <c r="E41" s="57"/>
      <c r="F41" s="57"/>
      <c r="G41" s="106" t="s">
        <v>49</v>
      </c>
      <c r="H41" s="107" t="s">
        <v>50</v>
      </c>
      <c r="I41" s="57"/>
      <c r="J41" s="108">
        <f>SUM(J32:J39)</f>
        <v>0</v>
      </c>
      <c r="K41" s="109"/>
      <c r="L41" s="96"/>
      <c r="S41" s="34"/>
      <c r="T41" s="34"/>
      <c r="U41" s="34"/>
      <c r="V41" s="34"/>
      <c r="W41" s="34"/>
      <c r="X41" s="34"/>
      <c r="Y41" s="34"/>
      <c r="Z41" s="34"/>
      <c r="AA41" s="34"/>
      <c r="AB41" s="34"/>
      <c r="AC41" s="34"/>
      <c r="AD41" s="34"/>
      <c r="AE41" s="34"/>
    </row>
    <row r="42" spans="1:31" s="2" customFormat="1" ht="14.45" customHeight="1">
      <c r="A42" s="34"/>
      <c r="B42" s="44"/>
      <c r="C42" s="45"/>
      <c r="D42" s="45"/>
      <c r="E42" s="45"/>
      <c r="F42" s="45"/>
      <c r="G42" s="45"/>
      <c r="H42" s="45"/>
      <c r="I42" s="45"/>
      <c r="J42" s="45"/>
      <c r="K42" s="45"/>
      <c r="L42" s="96"/>
      <c r="S42" s="34"/>
      <c r="T42" s="34"/>
      <c r="U42" s="34"/>
      <c r="V42" s="34"/>
      <c r="W42" s="34"/>
      <c r="X42" s="34"/>
      <c r="Y42" s="34"/>
      <c r="Z42" s="34"/>
      <c r="AA42" s="34"/>
      <c r="AB42" s="34"/>
      <c r="AC42" s="34"/>
      <c r="AD42" s="34"/>
      <c r="AE42" s="34"/>
    </row>
    <row r="46" spans="1:31" s="2" customFormat="1" ht="6.95" customHeight="1">
      <c r="A46" s="34"/>
      <c r="B46" s="46"/>
      <c r="C46" s="47"/>
      <c r="D46" s="47"/>
      <c r="E46" s="47"/>
      <c r="F46" s="47"/>
      <c r="G46" s="47"/>
      <c r="H46" s="47"/>
      <c r="I46" s="47"/>
      <c r="J46" s="47"/>
      <c r="K46" s="47"/>
      <c r="L46" s="96"/>
      <c r="S46" s="34"/>
      <c r="T46" s="34"/>
      <c r="U46" s="34"/>
      <c r="V46" s="34"/>
      <c r="W46" s="34"/>
      <c r="X46" s="34"/>
      <c r="Y46" s="34"/>
      <c r="Z46" s="34"/>
      <c r="AA46" s="34"/>
      <c r="AB46" s="34"/>
      <c r="AC46" s="34"/>
      <c r="AD46" s="34"/>
      <c r="AE46" s="34"/>
    </row>
    <row r="47" spans="1:31" s="2" customFormat="1" ht="24.95" customHeight="1">
      <c r="A47" s="34"/>
      <c r="B47" s="35"/>
      <c r="C47" s="23" t="s">
        <v>96</v>
      </c>
      <c r="D47" s="34"/>
      <c r="E47" s="34"/>
      <c r="F47" s="34"/>
      <c r="G47" s="34"/>
      <c r="H47" s="34"/>
      <c r="I47" s="34"/>
      <c r="J47" s="34"/>
      <c r="K47" s="34"/>
      <c r="L47" s="96"/>
      <c r="S47" s="34"/>
      <c r="T47" s="34"/>
      <c r="U47" s="34"/>
      <c r="V47" s="34"/>
      <c r="W47" s="34"/>
      <c r="X47" s="34"/>
      <c r="Y47" s="34"/>
      <c r="Z47" s="34"/>
      <c r="AA47" s="34"/>
      <c r="AB47" s="34"/>
      <c r="AC47" s="34"/>
      <c r="AD47" s="34"/>
      <c r="AE47" s="34"/>
    </row>
    <row r="48" spans="1:31" s="2" customFormat="1" ht="6.95" customHeight="1">
      <c r="A48" s="34"/>
      <c r="B48" s="35"/>
      <c r="C48" s="34"/>
      <c r="D48" s="34"/>
      <c r="E48" s="34"/>
      <c r="F48" s="34"/>
      <c r="G48" s="34"/>
      <c r="H48" s="34"/>
      <c r="I48" s="34"/>
      <c r="J48" s="34"/>
      <c r="K48" s="34"/>
      <c r="L48" s="96"/>
      <c r="S48" s="34"/>
      <c r="T48" s="34"/>
      <c r="U48" s="34"/>
      <c r="V48" s="34"/>
      <c r="W48" s="34"/>
      <c r="X48" s="34"/>
      <c r="Y48" s="34"/>
      <c r="Z48" s="34"/>
      <c r="AA48" s="34"/>
      <c r="AB48" s="34"/>
      <c r="AC48" s="34"/>
      <c r="AD48" s="34"/>
      <c r="AE48" s="34"/>
    </row>
    <row r="49" spans="1:47" s="2" customFormat="1" ht="12" customHeight="1">
      <c r="A49" s="34"/>
      <c r="B49" s="35"/>
      <c r="C49" s="29" t="s">
        <v>17</v>
      </c>
      <c r="D49" s="34"/>
      <c r="E49" s="34"/>
      <c r="F49" s="34"/>
      <c r="G49" s="34"/>
      <c r="H49" s="34"/>
      <c r="I49" s="34"/>
      <c r="J49" s="34"/>
      <c r="K49" s="34"/>
      <c r="L49" s="96"/>
      <c r="S49" s="34"/>
      <c r="T49" s="34"/>
      <c r="U49" s="34"/>
      <c r="V49" s="34"/>
      <c r="W49" s="34"/>
      <c r="X49" s="34"/>
      <c r="Y49" s="34"/>
      <c r="Z49" s="34"/>
      <c r="AA49" s="34"/>
      <c r="AB49" s="34"/>
      <c r="AC49" s="34"/>
      <c r="AD49" s="34"/>
      <c r="AE49" s="34"/>
    </row>
    <row r="50" spans="1:47" s="2" customFormat="1" ht="16.5" customHeight="1">
      <c r="A50" s="34"/>
      <c r="B50" s="35"/>
      <c r="C50" s="34"/>
      <c r="D50" s="34"/>
      <c r="E50" s="335" t="str">
        <f>E7</f>
        <v>Rekonstrukce nákladního výtahu v budově nové knihovny</v>
      </c>
      <c r="F50" s="336"/>
      <c r="G50" s="336"/>
      <c r="H50" s="336"/>
      <c r="I50" s="34"/>
      <c r="J50" s="34"/>
      <c r="K50" s="34"/>
      <c r="L50" s="96"/>
      <c r="S50" s="34"/>
      <c r="T50" s="34"/>
      <c r="U50" s="34"/>
      <c r="V50" s="34"/>
      <c r="W50" s="34"/>
      <c r="X50" s="34"/>
      <c r="Y50" s="34"/>
      <c r="Z50" s="34"/>
      <c r="AA50" s="34"/>
      <c r="AB50" s="34"/>
      <c r="AC50" s="34"/>
      <c r="AD50" s="34"/>
      <c r="AE50" s="34"/>
    </row>
    <row r="51" spans="1:47" s="1" customFormat="1" ht="12" customHeight="1">
      <c r="B51" s="22"/>
      <c r="C51" s="29" t="s">
        <v>92</v>
      </c>
      <c r="L51" s="22"/>
    </row>
    <row r="52" spans="1:47" s="2" customFormat="1" ht="16.5" customHeight="1">
      <c r="A52" s="34"/>
      <c r="B52" s="35"/>
      <c r="C52" s="34"/>
      <c r="D52" s="34"/>
      <c r="E52" s="335" t="s">
        <v>462</v>
      </c>
      <c r="F52" s="337"/>
      <c r="G52" s="337"/>
      <c r="H52" s="337"/>
      <c r="I52" s="34"/>
      <c r="J52" s="34"/>
      <c r="K52" s="34"/>
      <c r="L52" s="96"/>
      <c r="S52" s="34"/>
      <c r="T52" s="34"/>
      <c r="U52" s="34"/>
      <c r="V52" s="34"/>
      <c r="W52" s="34"/>
      <c r="X52" s="34"/>
      <c r="Y52" s="34"/>
      <c r="Z52" s="34"/>
      <c r="AA52" s="34"/>
      <c r="AB52" s="34"/>
      <c r="AC52" s="34"/>
      <c r="AD52" s="34"/>
      <c r="AE52" s="34"/>
    </row>
    <row r="53" spans="1:47" s="2" customFormat="1" ht="12" customHeight="1">
      <c r="A53" s="34"/>
      <c r="B53" s="35"/>
      <c r="C53" s="29" t="s">
        <v>94</v>
      </c>
      <c r="D53" s="34"/>
      <c r="E53" s="34"/>
      <c r="F53" s="34"/>
      <c r="G53" s="34"/>
      <c r="H53" s="34"/>
      <c r="I53" s="34"/>
      <c r="J53" s="34"/>
      <c r="K53" s="34"/>
      <c r="L53" s="96"/>
      <c r="S53" s="34"/>
      <c r="T53" s="34"/>
      <c r="U53" s="34"/>
      <c r="V53" s="34"/>
      <c r="W53" s="34"/>
      <c r="X53" s="34"/>
      <c r="Y53" s="34"/>
      <c r="Z53" s="34"/>
      <c r="AA53" s="34"/>
      <c r="AB53" s="34"/>
      <c r="AC53" s="34"/>
      <c r="AD53" s="34"/>
      <c r="AE53" s="34"/>
    </row>
    <row r="54" spans="1:47" s="2" customFormat="1" ht="16.5" customHeight="1">
      <c r="A54" s="34"/>
      <c r="B54" s="35"/>
      <c r="C54" s="34"/>
      <c r="D54" s="34"/>
      <c r="E54" s="293" t="str">
        <f>E11</f>
        <v xml:space="preserve">VON - Soupis prací - Vedlejší a ostatní náklady </v>
      </c>
      <c r="F54" s="337"/>
      <c r="G54" s="337"/>
      <c r="H54" s="337"/>
      <c r="I54" s="34"/>
      <c r="J54" s="34"/>
      <c r="K54" s="34"/>
      <c r="L54" s="96"/>
      <c r="S54" s="34"/>
      <c r="T54" s="34"/>
      <c r="U54" s="34"/>
      <c r="V54" s="34"/>
      <c r="W54" s="34"/>
      <c r="X54" s="34"/>
      <c r="Y54" s="34"/>
      <c r="Z54" s="34"/>
      <c r="AA54" s="34"/>
      <c r="AB54" s="34"/>
      <c r="AC54" s="34"/>
      <c r="AD54" s="34"/>
      <c r="AE54" s="34"/>
    </row>
    <row r="55" spans="1:47" s="2" customFormat="1" ht="6.95" customHeight="1">
      <c r="A55" s="34"/>
      <c r="B55" s="35"/>
      <c r="C55" s="34"/>
      <c r="D55" s="34"/>
      <c r="E55" s="34"/>
      <c r="F55" s="34"/>
      <c r="G55" s="34"/>
      <c r="H55" s="34"/>
      <c r="I55" s="34"/>
      <c r="J55" s="34"/>
      <c r="K55" s="34"/>
      <c r="L55" s="96"/>
      <c r="S55" s="34"/>
      <c r="T55" s="34"/>
      <c r="U55" s="34"/>
      <c r="V55" s="34"/>
      <c r="W55" s="34"/>
      <c r="X55" s="34"/>
      <c r="Y55" s="34"/>
      <c r="Z55" s="34"/>
      <c r="AA55" s="34"/>
      <c r="AB55" s="34"/>
      <c r="AC55" s="34"/>
      <c r="AD55" s="34"/>
      <c r="AE55" s="34"/>
    </row>
    <row r="56" spans="1:47" s="2" customFormat="1" ht="12" customHeight="1">
      <c r="A56" s="34"/>
      <c r="B56" s="35"/>
      <c r="C56" s="29" t="s">
        <v>21</v>
      </c>
      <c r="D56" s="34"/>
      <c r="E56" s="34"/>
      <c r="F56" s="27" t="str">
        <f>F14</f>
        <v xml:space="preserve"> </v>
      </c>
      <c r="G56" s="34"/>
      <c r="H56" s="34"/>
      <c r="I56" s="29" t="s">
        <v>23</v>
      </c>
      <c r="J56" s="52" t="str">
        <f>IF(J14="","",J14)</f>
        <v>12. 8. 2020</v>
      </c>
      <c r="K56" s="34"/>
      <c r="L56" s="96"/>
      <c r="S56" s="34"/>
      <c r="T56" s="34"/>
      <c r="U56" s="34"/>
      <c r="V56" s="34"/>
      <c r="W56" s="34"/>
      <c r="X56" s="34"/>
      <c r="Y56" s="34"/>
      <c r="Z56" s="34"/>
      <c r="AA56" s="34"/>
      <c r="AB56" s="34"/>
      <c r="AC56" s="34"/>
      <c r="AD56" s="34"/>
      <c r="AE56" s="34"/>
    </row>
    <row r="57" spans="1:47" s="2" customFormat="1" ht="6.95" customHeight="1">
      <c r="A57" s="34"/>
      <c r="B57" s="35"/>
      <c r="C57" s="34"/>
      <c r="D57" s="34"/>
      <c r="E57" s="34"/>
      <c r="F57" s="34"/>
      <c r="G57" s="34"/>
      <c r="H57" s="34"/>
      <c r="I57" s="34"/>
      <c r="J57" s="34"/>
      <c r="K57" s="34"/>
      <c r="L57" s="96"/>
      <c r="S57" s="34"/>
      <c r="T57" s="34"/>
      <c r="U57" s="34"/>
      <c r="V57" s="34"/>
      <c r="W57" s="34"/>
      <c r="X57" s="34"/>
      <c r="Y57" s="34"/>
      <c r="Z57" s="34"/>
      <c r="AA57" s="34"/>
      <c r="AB57" s="34"/>
      <c r="AC57" s="34"/>
      <c r="AD57" s="34"/>
      <c r="AE57" s="34"/>
    </row>
    <row r="58" spans="1:47" s="2" customFormat="1" ht="25.7" customHeight="1">
      <c r="A58" s="34"/>
      <c r="B58" s="35"/>
      <c r="C58" s="29" t="s">
        <v>25</v>
      </c>
      <c r="D58" s="34"/>
      <c r="E58" s="34"/>
      <c r="F58" s="27" t="str">
        <f>E17</f>
        <v>VŠB - TU Ostrava - Poruba</v>
      </c>
      <c r="G58" s="34"/>
      <c r="H58" s="34"/>
      <c r="I58" s="29" t="s">
        <v>31</v>
      </c>
      <c r="J58" s="32" t="str">
        <f>E23</f>
        <v>idea ateliér spol. s r.o.</v>
      </c>
      <c r="K58" s="34"/>
      <c r="L58" s="96"/>
      <c r="S58" s="34"/>
      <c r="T58" s="34"/>
      <c r="U58" s="34"/>
      <c r="V58" s="34"/>
      <c r="W58" s="34"/>
      <c r="X58" s="34"/>
      <c r="Y58" s="34"/>
      <c r="Z58" s="34"/>
      <c r="AA58" s="34"/>
      <c r="AB58" s="34"/>
      <c r="AC58" s="34"/>
      <c r="AD58" s="34"/>
      <c r="AE58" s="34"/>
    </row>
    <row r="59" spans="1:47" s="2" customFormat="1" ht="15.2" customHeight="1">
      <c r="A59" s="34"/>
      <c r="B59" s="35"/>
      <c r="C59" s="29" t="s">
        <v>29</v>
      </c>
      <c r="D59" s="34"/>
      <c r="E59" s="34"/>
      <c r="F59" s="27" t="str">
        <f>IF(E20="","",E20)</f>
        <v>Vyplň údaj</v>
      </c>
      <c r="G59" s="34"/>
      <c r="H59" s="34"/>
      <c r="I59" s="29" t="s">
        <v>34</v>
      </c>
      <c r="J59" s="32" t="str">
        <f>E26</f>
        <v>Kolková</v>
      </c>
      <c r="K59" s="34"/>
      <c r="L59" s="96"/>
      <c r="S59" s="34"/>
      <c r="T59" s="34"/>
      <c r="U59" s="34"/>
      <c r="V59" s="34"/>
      <c r="W59" s="34"/>
      <c r="X59" s="34"/>
      <c r="Y59" s="34"/>
      <c r="Z59" s="34"/>
      <c r="AA59" s="34"/>
      <c r="AB59" s="34"/>
      <c r="AC59" s="34"/>
      <c r="AD59" s="34"/>
      <c r="AE59" s="34"/>
    </row>
    <row r="60" spans="1:47" s="2" customFormat="1" ht="10.35" customHeight="1">
      <c r="A60" s="34"/>
      <c r="B60" s="35"/>
      <c r="C60" s="34"/>
      <c r="D60" s="34"/>
      <c r="E60" s="34"/>
      <c r="F60" s="34"/>
      <c r="G60" s="34"/>
      <c r="H60" s="34"/>
      <c r="I60" s="34"/>
      <c r="J60" s="34"/>
      <c r="K60" s="34"/>
      <c r="L60" s="96"/>
      <c r="S60" s="34"/>
      <c r="T60" s="34"/>
      <c r="U60" s="34"/>
      <c r="V60" s="34"/>
      <c r="W60" s="34"/>
      <c r="X60" s="34"/>
      <c r="Y60" s="34"/>
      <c r="Z60" s="34"/>
      <c r="AA60" s="34"/>
      <c r="AB60" s="34"/>
      <c r="AC60" s="34"/>
      <c r="AD60" s="34"/>
      <c r="AE60" s="34"/>
    </row>
    <row r="61" spans="1:47" s="2" customFormat="1" ht="29.25" customHeight="1">
      <c r="A61" s="34"/>
      <c r="B61" s="35"/>
      <c r="C61" s="110" t="s">
        <v>97</v>
      </c>
      <c r="D61" s="104"/>
      <c r="E61" s="104"/>
      <c r="F61" s="104"/>
      <c r="G61" s="104"/>
      <c r="H61" s="104"/>
      <c r="I61" s="104"/>
      <c r="J61" s="111" t="s">
        <v>98</v>
      </c>
      <c r="K61" s="104"/>
      <c r="L61" s="96"/>
      <c r="S61" s="34"/>
      <c r="T61" s="34"/>
      <c r="U61" s="34"/>
      <c r="V61" s="34"/>
      <c r="W61" s="34"/>
      <c r="X61" s="34"/>
      <c r="Y61" s="34"/>
      <c r="Z61" s="34"/>
      <c r="AA61" s="34"/>
      <c r="AB61" s="34"/>
      <c r="AC61" s="34"/>
      <c r="AD61" s="34"/>
      <c r="AE61" s="34"/>
    </row>
    <row r="62" spans="1:47" s="2" customFormat="1" ht="10.35" customHeight="1">
      <c r="A62" s="34"/>
      <c r="B62" s="35"/>
      <c r="C62" s="34"/>
      <c r="D62" s="34"/>
      <c r="E62" s="34"/>
      <c r="F62" s="34"/>
      <c r="G62" s="34"/>
      <c r="H62" s="34"/>
      <c r="I62" s="34"/>
      <c r="J62" s="34"/>
      <c r="K62" s="34"/>
      <c r="L62" s="96"/>
      <c r="S62" s="34"/>
      <c r="T62" s="34"/>
      <c r="U62" s="34"/>
      <c r="V62" s="34"/>
      <c r="W62" s="34"/>
      <c r="X62" s="34"/>
      <c r="Y62" s="34"/>
      <c r="Z62" s="34"/>
      <c r="AA62" s="34"/>
      <c r="AB62" s="34"/>
      <c r="AC62" s="34"/>
      <c r="AD62" s="34"/>
      <c r="AE62" s="34"/>
    </row>
    <row r="63" spans="1:47" s="2" customFormat="1" ht="22.9" customHeight="1">
      <c r="A63" s="34"/>
      <c r="B63" s="35"/>
      <c r="C63" s="112" t="s">
        <v>70</v>
      </c>
      <c r="D63" s="34"/>
      <c r="E63" s="34"/>
      <c r="F63" s="34"/>
      <c r="G63" s="34"/>
      <c r="H63" s="34"/>
      <c r="I63" s="34"/>
      <c r="J63" s="68">
        <f>J90</f>
        <v>0</v>
      </c>
      <c r="K63" s="34"/>
      <c r="L63" s="96"/>
      <c r="S63" s="34"/>
      <c r="T63" s="34"/>
      <c r="U63" s="34"/>
      <c r="V63" s="34"/>
      <c r="W63" s="34"/>
      <c r="X63" s="34"/>
      <c r="Y63" s="34"/>
      <c r="Z63" s="34"/>
      <c r="AA63" s="34"/>
      <c r="AB63" s="34"/>
      <c r="AC63" s="34"/>
      <c r="AD63" s="34"/>
      <c r="AE63" s="34"/>
      <c r="AU63" s="19" t="s">
        <v>99</v>
      </c>
    </row>
    <row r="64" spans="1:47" s="9" customFormat="1" ht="24.95" customHeight="1">
      <c r="B64" s="113"/>
      <c r="D64" s="114" t="s">
        <v>464</v>
      </c>
      <c r="E64" s="115"/>
      <c r="F64" s="115"/>
      <c r="G64" s="115"/>
      <c r="H64" s="115"/>
      <c r="I64" s="115"/>
      <c r="J64" s="116">
        <f>J91</f>
        <v>0</v>
      </c>
      <c r="L64" s="113"/>
    </row>
    <row r="65" spans="1:31" s="10" customFormat="1" ht="19.899999999999999" customHeight="1">
      <c r="B65" s="117"/>
      <c r="D65" s="118" t="s">
        <v>465</v>
      </c>
      <c r="E65" s="119"/>
      <c r="F65" s="119"/>
      <c r="G65" s="119"/>
      <c r="H65" s="119"/>
      <c r="I65" s="119"/>
      <c r="J65" s="120">
        <f>J92</f>
        <v>0</v>
      </c>
      <c r="L65" s="117"/>
    </row>
    <row r="66" spans="1:31" s="10" customFormat="1" ht="19.899999999999999" customHeight="1">
      <c r="B66" s="117"/>
      <c r="D66" s="118" t="s">
        <v>466</v>
      </c>
      <c r="E66" s="119"/>
      <c r="F66" s="119"/>
      <c r="G66" s="119"/>
      <c r="H66" s="119"/>
      <c r="I66" s="119"/>
      <c r="J66" s="120">
        <f>J94</f>
        <v>0</v>
      </c>
      <c r="L66" s="117"/>
    </row>
    <row r="67" spans="1:31" s="10" customFormat="1" ht="19.899999999999999" customHeight="1">
      <c r="B67" s="117"/>
      <c r="D67" s="118" t="s">
        <v>467</v>
      </c>
      <c r="E67" s="119"/>
      <c r="F67" s="119"/>
      <c r="G67" s="119"/>
      <c r="H67" s="119"/>
      <c r="I67" s="119"/>
      <c r="J67" s="120">
        <f>J99</f>
        <v>0</v>
      </c>
      <c r="L67" s="117"/>
    </row>
    <row r="68" spans="1:31" s="10" customFormat="1" ht="19.899999999999999" customHeight="1">
      <c r="B68" s="117"/>
      <c r="D68" s="118" t="s">
        <v>468</v>
      </c>
      <c r="E68" s="119"/>
      <c r="F68" s="119"/>
      <c r="G68" s="119"/>
      <c r="H68" s="119"/>
      <c r="I68" s="119"/>
      <c r="J68" s="120">
        <f>J102</f>
        <v>0</v>
      </c>
      <c r="L68" s="117"/>
    </row>
    <row r="69" spans="1:31" s="2" customFormat="1" ht="21.75" customHeight="1">
      <c r="A69" s="34"/>
      <c r="B69" s="35"/>
      <c r="C69" s="34"/>
      <c r="D69" s="34"/>
      <c r="E69" s="34"/>
      <c r="F69" s="34"/>
      <c r="G69" s="34"/>
      <c r="H69" s="34"/>
      <c r="I69" s="34"/>
      <c r="J69" s="34"/>
      <c r="K69" s="34"/>
      <c r="L69" s="96"/>
      <c r="S69" s="34"/>
      <c r="T69" s="34"/>
      <c r="U69" s="34"/>
      <c r="V69" s="34"/>
      <c r="W69" s="34"/>
      <c r="X69" s="34"/>
      <c r="Y69" s="34"/>
      <c r="Z69" s="34"/>
      <c r="AA69" s="34"/>
      <c r="AB69" s="34"/>
      <c r="AC69" s="34"/>
      <c r="AD69" s="34"/>
      <c r="AE69" s="34"/>
    </row>
    <row r="70" spans="1:31" s="2" customFormat="1" ht="6.95" customHeight="1">
      <c r="A70" s="34"/>
      <c r="B70" s="44"/>
      <c r="C70" s="45"/>
      <c r="D70" s="45"/>
      <c r="E70" s="45"/>
      <c r="F70" s="45"/>
      <c r="G70" s="45"/>
      <c r="H70" s="45"/>
      <c r="I70" s="45"/>
      <c r="J70" s="45"/>
      <c r="K70" s="45"/>
      <c r="L70" s="96"/>
      <c r="S70" s="34"/>
      <c r="T70" s="34"/>
      <c r="U70" s="34"/>
      <c r="V70" s="34"/>
      <c r="W70" s="34"/>
      <c r="X70" s="34"/>
      <c r="Y70" s="34"/>
      <c r="Z70" s="34"/>
      <c r="AA70" s="34"/>
      <c r="AB70" s="34"/>
      <c r="AC70" s="34"/>
      <c r="AD70" s="34"/>
      <c r="AE70" s="34"/>
    </row>
    <row r="74" spans="1:31" s="2" customFormat="1" ht="6.95" customHeight="1">
      <c r="A74" s="34"/>
      <c r="B74" s="46"/>
      <c r="C74" s="47"/>
      <c r="D74" s="47"/>
      <c r="E74" s="47"/>
      <c r="F74" s="47"/>
      <c r="G74" s="47"/>
      <c r="H74" s="47"/>
      <c r="I74" s="47"/>
      <c r="J74" s="47"/>
      <c r="K74" s="47"/>
      <c r="L74" s="96"/>
      <c r="S74" s="34"/>
      <c r="T74" s="34"/>
      <c r="U74" s="34"/>
      <c r="V74" s="34"/>
      <c r="W74" s="34"/>
      <c r="X74" s="34"/>
      <c r="Y74" s="34"/>
      <c r="Z74" s="34"/>
      <c r="AA74" s="34"/>
      <c r="AB74" s="34"/>
      <c r="AC74" s="34"/>
      <c r="AD74" s="34"/>
      <c r="AE74" s="34"/>
    </row>
    <row r="75" spans="1:31" s="2" customFormat="1" ht="24.95" customHeight="1">
      <c r="A75" s="34"/>
      <c r="B75" s="35"/>
      <c r="C75" s="23" t="s">
        <v>116</v>
      </c>
      <c r="D75" s="34"/>
      <c r="E75" s="34"/>
      <c r="F75" s="34"/>
      <c r="G75" s="34"/>
      <c r="H75" s="34"/>
      <c r="I75" s="34"/>
      <c r="J75" s="34"/>
      <c r="K75" s="34"/>
      <c r="L75" s="96"/>
      <c r="S75" s="34"/>
      <c r="T75" s="34"/>
      <c r="U75" s="34"/>
      <c r="V75" s="34"/>
      <c r="W75" s="34"/>
      <c r="X75" s="34"/>
      <c r="Y75" s="34"/>
      <c r="Z75" s="34"/>
      <c r="AA75" s="34"/>
      <c r="AB75" s="34"/>
      <c r="AC75" s="34"/>
      <c r="AD75" s="34"/>
      <c r="AE75" s="34"/>
    </row>
    <row r="76" spans="1:31" s="2" customFormat="1" ht="6.95" customHeight="1">
      <c r="A76" s="34"/>
      <c r="B76" s="35"/>
      <c r="C76" s="34"/>
      <c r="D76" s="34"/>
      <c r="E76" s="34"/>
      <c r="F76" s="34"/>
      <c r="G76" s="34"/>
      <c r="H76" s="34"/>
      <c r="I76" s="34"/>
      <c r="J76" s="34"/>
      <c r="K76" s="34"/>
      <c r="L76" s="96"/>
      <c r="S76" s="34"/>
      <c r="T76" s="34"/>
      <c r="U76" s="34"/>
      <c r="V76" s="34"/>
      <c r="W76" s="34"/>
      <c r="X76" s="34"/>
      <c r="Y76" s="34"/>
      <c r="Z76" s="34"/>
      <c r="AA76" s="34"/>
      <c r="AB76" s="34"/>
      <c r="AC76" s="34"/>
      <c r="AD76" s="34"/>
      <c r="AE76" s="34"/>
    </row>
    <row r="77" spans="1:31" s="2" customFormat="1" ht="12" customHeight="1">
      <c r="A77" s="34"/>
      <c r="B77" s="35"/>
      <c r="C77" s="29" t="s">
        <v>17</v>
      </c>
      <c r="D77" s="34"/>
      <c r="E77" s="34"/>
      <c r="F77" s="34"/>
      <c r="G77" s="34"/>
      <c r="H77" s="34"/>
      <c r="I77" s="34"/>
      <c r="J77" s="34"/>
      <c r="K77" s="34"/>
      <c r="L77" s="96"/>
      <c r="S77" s="34"/>
      <c r="T77" s="34"/>
      <c r="U77" s="34"/>
      <c r="V77" s="34"/>
      <c r="W77" s="34"/>
      <c r="X77" s="34"/>
      <c r="Y77" s="34"/>
      <c r="Z77" s="34"/>
      <c r="AA77" s="34"/>
      <c r="AB77" s="34"/>
      <c r="AC77" s="34"/>
      <c r="AD77" s="34"/>
      <c r="AE77" s="34"/>
    </row>
    <row r="78" spans="1:31" s="2" customFormat="1" ht="16.5" customHeight="1">
      <c r="A78" s="34"/>
      <c r="B78" s="35"/>
      <c r="C78" s="34"/>
      <c r="D78" s="34"/>
      <c r="E78" s="335" t="str">
        <f>E7</f>
        <v>Rekonstrukce nákladního výtahu v budově nové knihovny</v>
      </c>
      <c r="F78" s="336"/>
      <c r="G78" s="336"/>
      <c r="H78" s="336"/>
      <c r="I78" s="34"/>
      <c r="J78" s="34"/>
      <c r="K78" s="34"/>
      <c r="L78" s="96"/>
      <c r="S78" s="34"/>
      <c r="T78" s="34"/>
      <c r="U78" s="34"/>
      <c r="V78" s="34"/>
      <c r="W78" s="34"/>
      <c r="X78" s="34"/>
      <c r="Y78" s="34"/>
      <c r="Z78" s="34"/>
      <c r="AA78" s="34"/>
      <c r="AB78" s="34"/>
      <c r="AC78" s="34"/>
      <c r="AD78" s="34"/>
      <c r="AE78" s="34"/>
    </row>
    <row r="79" spans="1:31" s="1" customFormat="1" ht="12" customHeight="1">
      <c r="B79" s="22"/>
      <c r="C79" s="29" t="s">
        <v>92</v>
      </c>
      <c r="L79" s="22"/>
    </row>
    <row r="80" spans="1:31" s="2" customFormat="1" ht="16.5" customHeight="1">
      <c r="A80" s="34"/>
      <c r="B80" s="35"/>
      <c r="C80" s="34"/>
      <c r="D80" s="34"/>
      <c r="E80" s="335" t="s">
        <v>462</v>
      </c>
      <c r="F80" s="337"/>
      <c r="G80" s="337"/>
      <c r="H80" s="337"/>
      <c r="I80" s="34"/>
      <c r="J80" s="34"/>
      <c r="K80" s="34"/>
      <c r="L80" s="96"/>
      <c r="S80" s="34"/>
      <c r="T80" s="34"/>
      <c r="U80" s="34"/>
      <c r="V80" s="34"/>
      <c r="W80" s="34"/>
      <c r="X80" s="34"/>
      <c r="Y80" s="34"/>
      <c r="Z80" s="34"/>
      <c r="AA80" s="34"/>
      <c r="AB80" s="34"/>
      <c r="AC80" s="34"/>
      <c r="AD80" s="34"/>
      <c r="AE80" s="34"/>
    </row>
    <row r="81" spans="1:65" s="2" customFormat="1" ht="12" customHeight="1">
      <c r="A81" s="34"/>
      <c r="B81" s="35"/>
      <c r="C81" s="29" t="s">
        <v>94</v>
      </c>
      <c r="D81" s="34"/>
      <c r="E81" s="34"/>
      <c r="F81" s="34"/>
      <c r="G81" s="34"/>
      <c r="H81" s="34"/>
      <c r="I81" s="34"/>
      <c r="J81" s="34"/>
      <c r="K81" s="34"/>
      <c r="L81" s="96"/>
      <c r="S81" s="34"/>
      <c r="T81" s="34"/>
      <c r="U81" s="34"/>
      <c r="V81" s="34"/>
      <c r="W81" s="34"/>
      <c r="X81" s="34"/>
      <c r="Y81" s="34"/>
      <c r="Z81" s="34"/>
      <c r="AA81" s="34"/>
      <c r="AB81" s="34"/>
      <c r="AC81" s="34"/>
      <c r="AD81" s="34"/>
      <c r="AE81" s="34"/>
    </row>
    <row r="82" spans="1:65" s="2" customFormat="1" ht="16.5" customHeight="1">
      <c r="A82" s="34"/>
      <c r="B82" s="35"/>
      <c r="C82" s="34"/>
      <c r="D82" s="34"/>
      <c r="E82" s="293" t="str">
        <f>E11</f>
        <v xml:space="preserve">VON - Soupis prací - Vedlejší a ostatní náklady </v>
      </c>
      <c r="F82" s="337"/>
      <c r="G82" s="337"/>
      <c r="H82" s="337"/>
      <c r="I82" s="34"/>
      <c r="J82" s="34"/>
      <c r="K82" s="34"/>
      <c r="L82" s="96"/>
      <c r="S82" s="34"/>
      <c r="T82" s="34"/>
      <c r="U82" s="34"/>
      <c r="V82" s="34"/>
      <c r="W82" s="34"/>
      <c r="X82" s="34"/>
      <c r="Y82" s="34"/>
      <c r="Z82" s="34"/>
      <c r="AA82" s="34"/>
      <c r="AB82" s="34"/>
      <c r="AC82" s="34"/>
      <c r="AD82" s="34"/>
      <c r="AE82" s="34"/>
    </row>
    <row r="83" spans="1:65" s="2" customFormat="1" ht="6.95" customHeight="1">
      <c r="A83" s="34"/>
      <c r="B83" s="35"/>
      <c r="C83" s="34"/>
      <c r="D83" s="34"/>
      <c r="E83" s="34"/>
      <c r="F83" s="34"/>
      <c r="G83" s="34"/>
      <c r="H83" s="34"/>
      <c r="I83" s="34"/>
      <c r="J83" s="34"/>
      <c r="K83" s="34"/>
      <c r="L83" s="96"/>
      <c r="S83" s="34"/>
      <c r="T83" s="34"/>
      <c r="U83" s="34"/>
      <c r="V83" s="34"/>
      <c r="W83" s="34"/>
      <c r="X83" s="34"/>
      <c r="Y83" s="34"/>
      <c r="Z83" s="34"/>
      <c r="AA83" s="34"/>
      <c r="AB83" s="34"/>
      <c r="AC83" s="34"/>
      <c r="AD83" s="34"/>
      <c r="AE83" s="34"/>
    </row>
    <row r="84" spans="1:65" s="2" customFormat="1" ht="12" customHeight="1">
      <c r="A84" s="34"/>
      <c r="B84" s="35"/>
      <c r="C84" s="29" t="s">
        <v>21</v>
      </c>
      <c r="D84" s="34"/>
      <c r="E84" s="34"/>
      <c r="F84" s="27" t="str">
        <f>F14</f>
        <v xml:space="preserve"> </v>
      </c>
      <c r="G84" s="34"/>
      <c r="H84" s="34"/>
      <c r="I84" s="29" t="s">
        <v>23</v>
      </c>
      <c r="J84" s="52" t="str">
        <f>IF(J14="","",J14)</f>
        <v>12. 8. 2020</v>
      </c>
      <c r="K84" s="34"/>
      <c r="L84" s="96"/>
      <c r="S84" s="34"/>
      <c r="T84" s="34"/>
      <c r="U84" s="34"/>
      <c r="V84" s="34"/>
      <c r="W84" s="34"/>
      <c r="X84" s="34"/>
      <c r="Y84" s="34"/>
      <c r="Z84" s="34"/>
      <c r="AA84" s="34"/>
      <c r="AB84" s="34"/>
      <c r="AC84" s="34"/>
      <c r="AD84" s="34"/>
      <c r="AE84" s="34"/>
    </row>
    <row r="85" spans="1:65" s="2" customFormat="1" ht="6.95" customHeight="1">
      <c r="A85" s="34"/>
      <c r="B85" s="35"/>
      <c r="C85" s="34"/>
      <c r="D85" s="34"/>
      <c r="E85" s="34"/>
      <c r="F85" s="34"/>
      <c r="G85" s="34"/>
      <c r="H85" s="34"/>
      <c r="I85" s="34"/>
      <c r="J85" s="34"/>
      <c r="K85" s="34"/>
      <c r="L85" s="96"/>
      <c r="S85" s="34"/>
      <c r="T85" s="34"/>
      <c r="U85" s="34"/>
      <c r="V85" s="34"/>
      <c r="W85" s="34"/>
      <c r="X85" s="34"/>
      <c r="Y85" s="34"/>
      <c r="Z85" s="34"/>
      <c r="AA85" s="34"/>
      <c r="AB85" s="34"/>
      <c r="AC85" s="34"/>
      <c r="AD85" s="34"/>
      <c r="AE85" s="34"/>
    </row>
    <row r="86" spans="1:65" s="2" customFormat="1" ht="25.7" customHeight="1">
      <c r="A86" s="34"/>
      <c r="B86" s="35"/>
      <c r="C86" s="29" t="s">
        <v>25</v>
      </c>
      <c r="D86" s="34"/>
      <c r="E86" s="34"/>
      <c r="F86" s="27" t="str">
        <f>E17</f>
        <v>VŠB - TU Ostrava - Poruba</v>
      </c>
      <c r="G86" s="34"/>
      <c r="H86" s="34"/>
      <c r="I86" s="29" t="s">
        <v>31</v>
      </c>
      <c r="J86" s="32" t="str">
        <f>E23</f>
        <v>idea ateliér spol. s r.o.</v>
      </c>
      <c r="K86" s="34"/>
      <c r="L86" s="96"/>
      <c r="S86" s="34"/>
      <c r="T86" s="34"/>
      <c r="U86" s="34"/>
      <c r="V86" s="34"/>
      <c r="W86" s="34"/>
      <c r="X86" s="34"/>
      <c r="Y86" s="34"/>
      <c r="Z86" s="34"/>
      <c r="AA86" s="34"/>
      <c r="AB86" s="34"/>
      <c r="AC86" s="34"/>
      <c r="AD86" s="34"/>
      <c r="AE86" s="34"/>
    </row>
    <row r="87" spans="1:65" s="2" customFormat="1" ht="15.2" customHeight="1">
      <c r="A87" s="34"/>
      <c r="B87" s="35"/>
      <c r="C87" s="29" t="s">
        <v>29</v>
      </c>
      <c r="D87" s="34"/>
      <c r="E87" s="34"/>
      <c r="F87" s="27" t="str">
        <f>IF(E20="","",E20)</f>
        <v>Vyplň údaj</v>
      </c>
      <c r="G87" s="34"/>
      <c r="H87" s="34"/>
      <c r="I87" s="29" t="s">
        <v>34</v>
      </c>
      <c r="J87" s="32" t="str">
        <f>E26</f>
        <v>Kolková</v>
      </c>
      <c r="K87" s="34"/>
      <c r="L87" s="96"/>
      <c r="S87" s="34"/>
      <c r="T87" s="34"/>
      <c r="U87" s="34"/>
      <c r="V87" s="34"/>
      <c r="W87" s="34"/>
      <c r="X87" s="34"/>
      <c r="Y87" s="34"/>
      <c r="Z87" s="34"/>
      <c r="AA87" s="34"/>
      <c r="AB87" s="34"/>
      <c r="AC87" s="34"/>
      <c r="AD87" s="34"/>
      <c r="AE87" s="34"/>
    </row>
    <row r="88" spans="1:65" s="2" customFormat="1" ht="10.35" customHeight="1">
      <c r="A88" s="34"/>
      <c r="B88" s="35"/>
      <c r="C88" s="34"/>
      <c r="D88" s="34"/>
      <c r="E88" s="34"/>
      <c r="F88" s="34"/>
      <c r="G88" s="34"/>
      <c r="H88" s="34"/>
      <c r="I88" s="34"/>
      <c r="J88" s="34"/>
      <c r="K88" s="34"/>
      <c r="L88" s="96"/>
      <c r="S88" s="34"/>
      <c r="T88" s="34"/>
      <c r="U88" s="34"/>
      <c r="V88" s="34"/>
      <c r="W88" s="34"/>
      <c r="X88" s="34"/>
      <c r="Y88" s="34"/>
      <c r="Z88" s="34"/>
      <c r="AA88" s="34"/>
      <c r="AB88" s="34"/>
      <c r="AC88" s="34"/>
      <c r="AD88" s="34"/>
      <c r="AE88" s="34"/>
    </row>
    <row r="89" spans="1:65" s="11" customFormat="1" ht="29.25" customHeight="1">
      <c r="A89" s="121"/>
      <c r="B89" s="122"/>
      <c r="C89" s="123" t="s">
        <v>117</v>
      </c>
      <c r="D89" s="124" t="s">
        <v>57</v>
      </c>
      <c r="E89" s="124" t="s">
        <v>53</v>
      </c>
      <c r="F89" s="124" t="s">
        <v>54</v>
      </c>
      <c r="G89" s="124" t="s">
        <v>118</v>
      </c>
      <c r="H89" s="124" t="s">
        <v>119</v>
      </c>
      <c r="I89" s="124" t="s">
        <v>120</v>
      </c>
      <c r="J89" s="124" t="s">
        <v>98</v>
      </c>
      <c r="K89" s="125" t="s">
        <v>121</v>
      </c>
      <c r="L89" s="126"/>
      <c r="M89" s="59" t="s">
        <v>3</v>
      </c>
      <c r="N89" s="60" t="s">
        <v>42</v>
      </c>
      <c r="O89" s="60" t="s">
        <v>122</v>
      </c>
      <c r="P89" s="60" t="s">
        <v>123</v>
      </c>
      <c r="Q89" s="60" t="s">
        <v>124</v>
      </c>
      <c r="R89" s="60" t="s">
        <v>125</v>
      </c>
      <c r="S89" s="60" t="s">
        <v>126</v>
      </c>
      <c r="T89" s="61" t="s">
        <v>127</v>
      </c>
      <c r="U89" s="121"/>
      <c r="V89" s="121"/>
      <c r="W89" s="121"/>
      <c r="X89" s="121"/>
      <c r="Y89" s="121"/>
      <c r="Z89" s="121"/>
      <c r="AA89" s="121"/>
      <c r="AB89" s="121"/>
      <c r="AC89" s="121"/>
      <c r="AD89" s="121"/>
      <c r="AE89" s="121"/>
    </row>
    <row r="90" spans="1:65" s="2" customFormat="1" ht="22.9" customHeight="1">
      <c r="A90" s="34"/>
      <c r="B90" s="35"/>
      <c r="C90" s="66" t="s">
        <v>128</v>
      </c>
      <c r="D90" s="34"/>
      <c r="E90" s="34"/>
      <c r="F90" s="34"/>
      <c r="G90" s="34"/>
      <c r="H90" s="34"/>
      <c r="I90" s="34"/>
      <c r="J90" s="127">
        <f>BK90</f>
        <v>0</v>
      </c>
      <c r="K90" s="34"/>
      <c r="L90" s="35"/>
      <c r="M90" s="62"/>
      <c r="N90" s="53"/>
      <c r="O90" s="63"/>
      <c r="P90" s="128">
        <f>P91</f>
        <v>0</v>
      </c>
      <c r="Q90" s="63"/>
      <c r="R90" s="128">
        <f>R91</f>
        <v>0</v>
      </c>
      <c r="S90" s="63"/>
      <c r="T90" s="129">
        <f>T91</f>
        <v>0</v>
      </c>
      <c r="U90" s="34"/>
      <c r="V90" s="34"/>
      <c r="W90" s="34"/>
      <c r="X90" s="34"/>
      <c r="Y90" s="34"/>
      <c r="Z90" s="34"/>
      <c r="AA90" s="34"/>
      <c r="AB90" s="34"/>
      <c r="AC90" s="34"/>
      <c r="AD90" s="34"/>
      <c r="AE90" s="34"/>
      <c r="AT90" s="19" t="s">
        <v>71</v>
      </c>
      <c r="AU90" s="19" t="s">
        <v>99</v>
      </c>
      <c r="BK90" s="130">
        <f>BK91</f>
        <v>0</v>
      </c>
    </row>
    <row r="91" spans="1:65" s="12" customFormat="1" ht="25.9" customHeight="1">
      <c r="B91" s="131"/>
      <c r="D91" s="132" t="s">
        <v>71</v>
      </c>
      <c r="E91" s="133" t="s">
        <v>469</v>
      </c>
      <c r="F91" s="133" t="s">
        <v>470</v>
      </c>
      <c r="I91" s="134"/>
      <c r="J91" s="135">
        <f>BK91</f>
        <v>0</v>
      </c>
      <c r="L91" s="131"/>
      <c r="M91" s="136"/>
      <c r="N91" s="137"/>
      <c r="O91" s="137"/>
      <c r="P91" s="138">
        <f>P92+P94+P99+P102</f>
        <v>0</v>
      </c>
      <c r="Q91" s="137"/>
      <c r="R91" s="138">
        <f>R92+R94+R99+R102</f>
        <v>0</v>
      </c>
      <c r="S91" s="137"/>
      <c r="T91" s="139">
        <f>T92+T94+T99+T102</f>
        <v>0</v>
      </c>
      <c r="AR91" s="132" t="s">
        <v>170</v>
      </c>
      <c r="AT91" s="140" t="s">
        <v>71</v>
      </c>
      <c r="AU91" s="140" t="s">
        <v>72</v>
      </c>
      <c r="AY91" s="132" t="s">
        <v>131</v>
      </c>
      <c r="BK91" s="141">
        <f>BK92+BK94+BK99+BK102</f>
        <v>0</v>
      </c>
    </row>
    <row r="92" spans="1:65" s="12" customFormat="1" ht="22.9" customHeight="1">
      <c r="B92" s="131"/>
      <c r="D92" s="132" t="s">
        <v>71</v>
      </c>
      <c r="E92" s="142" t="s">
        <v>471</v>
      </c>
      <c r="F92" s="142" t="s">
        <v>472</v>
      </c>
      <c r="I92" s="134"/>
      <c r="J92" s="143">
        <f>BK92</f>
        <v>0</v>
      </c>
      <c r="L92" s="131"/>
      <c r="M92" s="136"/>
      <c r="N92" s="137"/>
      <c r="O92" s="137"/>
      <c r="P92" s="138">
        <f>P93</f>
        <v>0</v>
      </c>
      <c r="Q92" s="137"/>
      <c r="R92" s="138">
        <f>R93</f>
        <v>0</v>
      </c>
      <c r="S92" s="137"/>
      <c r="T92" s="139">
        <f>T93</f>
        <v>0</v>
      </c>
      <c r="AR92" s="132" t="s">
        <v>170</v>
      </c>
      <c r="AT92" s="140" t="s">
        <v>71</v>
      </c>
      <c r="AU92" s="140" t="s">
        <v>76</v>
      </c>
      <c r="AY92" s="132" t="s">
        <v>131</v>
      </c>
      <c r="BK92" s="141">
        <f>BK93</f>
        <v>0</v>
      </c>
    </row>
    <row r="93" spans="1:65" s="2" customFormat="1" ht="16.5" customHeight="1">
      <c r="A93" s="34"/>
      <c r="B93" s="144"/>
      <c r="C93" s="145" t="s">
        <v>76</v>
      </c>
      <c r="D93" s="145" t="s">
        <v>134</v>
      </c>
      <c r="E93" s="146" t="s">
        <v>473</v>
      </c>
      <c r="F93" s="147" t="s">
        <v>474</v>
      </c>
      <c r="G93" s="148" t="s">
        <v>475</v>
      </c>
      <c r="H93" s="149">
        <v>1</v>
      </c>
      <c r="I93" s="150"/>
      <c r="J93" s="151">
        <f>ROUND(I93*H93,2)</f>
        <v>0</v>
      </c>
      <c r="K93" s="147" t="s">
        <v>476</v>
      </c>
      <c r="L93" s="35"/>
      <c r="M93" s="152" t="s">
        <v>3</v>
      </c>
      <c r="N93" s="153" t="s">
        <v>43</v>
      </c>
      <c r="O93" s="55"/>
      <c r="P93" s="154">
        <f>O93*H93</f>
        <v>0</v>
      </c>
      <c r="Q93" s="154">
        <v>0</v>
      </c>
      <c r="R93" s="154">
        <f>Q93*H93</f>
        <v>0</v>
      </c>
      <c r="S93" s="154">
        <v>0</v>
      </c>
      <c r="T93" s="155">
        <f>S93*H93</f>
        <v>0</v>
      </c>
      <c r="U93" s="34"/>
      <c r="V93" s="34"/>
      <c r="W93" s="34"/>
      <c r="X93" s="34"/>
      <c r="Y93" s="34"/>
      <c r="Z93" s="34"/>
      <c r="AA93" s="34"/>
      <c r="AB93" s="34"/>
      <c r="AC93" s="34"/>
      <c r="AD93" s="34"/>
      <c r="AE93" s="34"/>
      <c r="AR93" s="156" t="s">
        <v>477</v>
      </c>
      <c r="AT93" s="156" t="s">
        <v>134</v>
      </c>
      <c r="AU93" s="156" t="s">
        <v>80</v>
      </c>
      <c r="AY93" s="19" t="s">
        <v>131</v>
      </c>
      <c r="BE93" s="157">
        <f>IF(N93="základní",J93,0)</f>
        <v>0</v>
      </c>
      <c r="BF93" s="157">
        <f>IF(N93="snížená",J93,0)</f>
        <v>0</v>
      </c>
      <c r="BG93" s="157">
        <f>IF(N93="zákl. přenesená",J93,0)</f>
        <v>0</v>
      </c>
      <c r="BH93" s="157">
        <f>IF(N93="sníž. přenesená",J93,0)</f>
        <v>0</v>
      </c>
      <c r="BI93" s="157">
        <f>IF(N93="nulová",J93,0)</f>
        <v>0</v>
      </c>
      <c r="BJ93" s="19" t="s">
        <v>76</v>
      </c>
      <c r="BK93" s="157">
        <f>ROUND(I93*H93,2)</f>
        <v>0</v>
      </c>
      <c r="BL93" s="19" t="s">
        <v>477</v>
      </c>
      <c r="BM93" s="156" t="s">
        <v>478</v>
      </c>
    </row>
    <row r="94" spans="1:65" s="12" customFormat="1" ht="22.9" customHeight="1">
      <c r="B94" s="131"/>
      <c r="D94" s="132" t="s">
        <v>71</v>
      </c>
      <c r="E94" s="142" t="s">
        <v>479</v>
      </c>
      <c r="F94" s="142" t="s">
        <v>480</v>
      </c>
      <c r="I94" s="134"/>
      <c r="J94" s="143">
        <f>BK94</f>
        <v>0</v>
      </c>
      <c r="L94" s="131"/>
      <c r="M94" s="136"/>
      <c r="N94" s="137"/>
      <c r="O94" s="137"/>
      <c r="P94" s="138">
        <f>SUM(P95:P98)</f>
        <v>0</v>
      </c>
      <c r="Q94" s="137"/>
      <c r="R94" s="138">
        <f>SUM(R95:R98)</f>
        <v>0</v>
      </c>
      <c r="S94" s="137"/>
      <c r="T94" s="139">
        <f>SUM(T95:T98)</f>
        <v>0</v>
      </c>
      <c r="AR94" s="132" t="s">
        <v>170</v>
      </c>
      <c r="AT94" s="140" t="s">
        <v>71</v>
      </c>
      <c r="AU94" s="140" t="s">
        <v>76</v>
      </c>
      <c r="AY94" s="132" t="s">
        <v>131</v>
      </c>
      <c r="BK94" s="141">
        <f>SUM(BK95:BK98)</f>
        <v>0</v>
      </c>
    </row>
    <row r="95" spans="1:65" s="2" customFormat="1" ht="16.5" customHeight="1">
      <c r="A95" s="34"/>
      <c r="B95" s="144"/>
      <c r="C95" s="145" t="s">
        <v>80</v>
      </c>
      <c r="D95" s="145" t="s">
        <v>134</v>
      </c>
      <c r="E95" s="146" t="s">
        <v>481</v>
      </c>
      <c r="F95" s="147" t="s">
        <v>480</v>
      </c>
      <c r="G95" s="148" t="s">
        <v>475</v>
      </c>
      <c r="H95" s="149">
        <v>1</v>
      </c>
      <c r="I95" s="150"/>
      <c r="J95" s="151">
        <f>ROUND(I95*H95,2)</f>
        <v>0</v>
      </c>
      <c r="K95" s="147" t="s">
        <v>476</v>
      </c>
      <c r="L95" s="35"/>
      <c r="M95" s="152" t="s">
        <v>3</v>
      </c>
      <c r="N95" s="153" t="s">
        <v>43</v>
      </c>
      <c r="O95" s="55"/>
      <c r="P95" s="154">
        <f>O95*H95</f>
        <v>0</v>
      </c>
      <c r="Q95" s="154">
        <v>0</v>
      </c>
      <c r="R95" s="154">
        <f>Q95*H95</f>
        <v>0</v>
      </c>
      <c r="S95" s="154">
        <v>0</v>
      </c>
      <c r="T95" s="155">
        <f>S95*H95</f>
        <v>0</v>
      </c>
      <c r="U95" s="34"/>
      <c r="V95" s="34"/>
      <c r="W95" s="34"/>
      <c r="X95" s="34"/>
      <c r="Y95" s="34"/>
      <c r="Z95" s="34"/>
      <c r="AA95" s="34"/>
      <c r="AB95" s="34"/>
      <c r="AC95" s="34"/>
      <c r="AD95" s="34"/>
      <c r="AE95" s="34"/>
      <c r="AR95" s="156" t="s">
        <v>477</v>
      </c>
      <c r="AT95" s="156" t="s">
        <v>134</v>
      </c>
      <c r="AU95" s="156" t="s">
        <v>80</v>
      </c>
      <c r="AY95" s="19" t="s">
        <v>131</v>
      </c>
      <c r="BE95" s="157">
        <f>IF(N95="základní",J95,0)</f>
        <v>0</v>
      </c>
      <c r="BF95" s="157">
        <f>IF(N95="snížená",J95,0)</f>
        <v>0</v>
      </c>
      <c r="BG95" s="157">
        <f>IF(N95="zákl. přenesená",J95,0)</f>
        <v>0</v>
      </c>
      <c r="BH95" s="157">
        <f>IF(N95="sníž. přenesená",J95,0)</f>
        <v>0</v>
      </c>
      <c r="BI95" s="157">
        <f>IF(N95="nulová",J95,0)</f>
        <v>0</v>
      </c>
      <c r="BJ95" s="19" t="s">
        <v>76</v>
      </c>
      <c r="BK95" s="157">
        <f>ROUND(I95*H95,2)</f>
        <v>0</v>
      </c>
      <c r="BL95" s="19" t="s">
        <v>477</v>
      </c>
      <c r="BM95" s="156" t="s">
        <v>482</v>
      </c>
    </row>
    <row r="96" spans="1:65" s="13" customFormat="1" ht="11.25">
      <c r="B96" s="163"/>
      <c r="D96" s="158" t="s">
        <v>143</v>
      </c>
      <c r="E96" s="164" t="s">
        <v>3</v>
      </c>
      <c r="F96" s="165" t="s">
        <v>483</v>
      </c>
      <c r="H96" s="164" t="s">
        <v>3</v>
      </c>
      <c r="I96" s="166"/>
      <c r="L96" s="163"/>
      <c r="M96" s="167"/>
      <c r="N96" s="168"/>
      <c r="O96" s="168"/>
      <c r="P96" s="168"/>
      <c r="Q96" s="168"/>
      <c r="R96" s="168"/>
      <c r="S96" s="168"/>
      <c r="T96" s="169"/>
      <c r="AT96" s="164" t="s">
        <v>143</v>
      </c>
      <c r="AU96" s="164" t="s">
        <v>80</v>
      </c>
      <c r="AV96" s="13" t="s">
        <v>76</v>
      </c>
      <c r="AW96" s="13" t="s">
        <v>33</v>
      </c>
      <c r="AX96" s="13" t="s">
        <v>72</v>
      </c>
      <c r="AY96" s="164" t="s">
        <v>131</v>
      </c>
    </row>
    <row r="97" spans="1:65" s="13" customFormat="1" ht="11.25">
      <c r="B97" s="163"/>
      <c r="D97" s="158" t="s">
        <v>143</v>
      </c>
      <c r="E97" s="164" t="s">
        <v>3</v>
      </c>
      <c r="F97" s="165" t="s">
        <v>484</v>
      </c>
      <c r="H97" s="164" t="s">
        <v>3</v>
      </c>
      <c r="I97" s="166"/>
      <c r="L97" s="163"/>
      <c r="M97" s="167"/>
      <c r="N97" s="168"/>
      <c r="O97" s="168"/>
      <c r="P97" s="168"/>
      <c r="Q97" s="168"/>
      <c r="R97" s="168"/>
      <c r="S97" s="168"/>
      <c r="T97" s="169"/>
      <c r="AT97" s="164" t="s">
        <v>143</v>
      </c>
      <c r="AU97" s="164" t="s">
        <v>80</v>
      </c>
      <c r="AV97" s="13" t="s">
        <v>76</v>
      </c>
      <c r="AW97" s="13" t="s">
        <v>33</v>
      </c>
      <c r="AX97" s="13" t="s">
        <v>72</v>
      </c>
      <c r="AY97" s="164" t="s">
        <v>131</v>
      </c>
    </row>
    <row r="98" spans="1:65" s="14" customFormat="1" ht="11.25">
      <c r="B98" s="170"/>
      <c r="D98" s="158" t="s">
        <v>143</v>
      </c>
      <c r="E98" s="171" t="s">
        <v>3</v>
      </c>
      <c r="F98" s="172" t="s">
        <v>76</v>
      </c>
      <c r="H98" s="173">
        <v>1</v>
      </c>
      <c r="I98" s="174"/>
      <c r="L98" s="170"/>
      <c r="M98" s="175"/>
      <c r="N98" s="176"/>
      <c r="O98" s="176"/>
      <c r="P98" s="176"/>
      <c r="Q98" s="176"/>
      <c r="R98" s="176"/>
      <c r="S98" s="176"/>
      <c r="T98" s="177"/>
      <c r="AT98" s="171" t="s">
        <v>143</v>
      </c>
      <c r="AU98" s="171" t="s">
        <v>80</v>
      </c>
      <c r="AV98" s="14" t="s">
        <v>80</v>
      </c>
      <c r="AW98" s="14" t="s">
        <v>33</v>
      </c>
      <c r="AX98" s="14" t="s">
        <v>76</v>
      </c>
      <c r="AY98" s="171" t="s">
        <v>131</v>
      </c>
    </row>
    <row r="99" spans="1:65" s="12" customFormat="1" ht="22.9" customHeight="1">
      <c r="B99" s="131"/>
      <c r="D99" s="132" t="s">
        <v>71</v>
      </c>
      <c r="E99" s="142" t="s">
        <v>485</v>
      </c>
      <c r="F99" s="142" t="s">
        <v>486</v>
      </c>
      <c r="I99" s="134"/>
      <c r="J99" s="143">
        <f>BK99</f>
        <v>0</v>
      </c>
      <c r="L99" s="131"/>
      <c r="M99" s="136"/>
      <c r="N99" s="137"/>
      <c r="O99" s="137"/>
      <c r="P99" s="138">
        <f>SUM(P100:P101)</f>
        <v>0</v>
      </c>
      <c r="Q99" s="137"/>
      <c r="R99" s="138">
        <f>SUM(R100:R101)</f>
        <v>0</v>
      </c>
      <c r="S99" s="137"/>
      <c r="T99" s="139">
        <f>SUM(T100:T101)</f>
        <v>0</v>
      </c>
      <c r="AR99" s="132" t="s">
        <v>170</v>
      </c>
      <c r="AT99" s="140" t="s">
        <v>71</v>
      </c>
      <c r="AU99" s="140" t="s">
        <v>76</v>
      </c>
      <c r="AY99" s="132" t="s">
        <v>131</v>
      </c>
      <c r="BK99" s="141">
        <f>SUM(BK100:BK101)</f>
        <v>0</v>
      </c>
    </row>
    <row r="100" spans="1:65" s="2" customFormat="1" ht="16.5" customHeight="1">
      <c r="A100" s="34"/>
      <c r="B100" s="144"/>
      <c r="C100" s="145" t="s">
        <v>158</v>
      </c>
      <c r="D100" s="145" t="s">
        <v>134</v>
      </c>
      <c r="E100" s="146" t="s">
        <v>487</v>
      </c>
      <c r="F100" s="147" t="s">
        <v>488</v>
      </c>
      <c r="G100" s="148" t="s">
        <v>475</v>
      </c>
      <c r="H100" s="149">
        <v>1</v>
      </c>
      <c r="I100" s="150"/>
      <c r="J100" s="151">
        <f>ROUND(I100*H100,2)</f>
        <v>0</v>
      </c>
      <c r="K100" s="147" t="s">
        <v>476</v>
      </c>
      <c r="L100" s="35"/>
      <c r="M100" s="152" t="s">
        <v>3</v>
      </c>
      <c r="N100" s="153" t="s">
        <v>43</v>
      </c>
      <c r="O100" s="55"/>
      <c r="P100" s="154">
        <f>O100*H100</f>
        <v>0</v>
      </c>
      <c r="Q100" s="154">
        <v>0</v>
      </c>
      <c r="R100" s="154">
        <f>Q100*H100</f>
        <v>0</v>
      </c>
      <c r="S100" s="154">
        <v>0</v>
      </c>
      <c r="T100" s="155">
        <f>S100*H100</f>
        <v>0</v>
      </c>
      <c r="U100" s="34"/>
      <c r="V100" s="34"/>
      <c r="W100" s="34"/>
      <c r="X100" s="34"/>
      <c r="Y100" s="34"/>
      <c r="Z100" s="34"/>
      <c r="AA100" s="34"/>
      <c r="AB100" s="34"/>
      <c r="AC100" s="34"/>
      <c r="AD100" s="34"/>
      <c r="AE100" s="34"/>
      <c r="AR100" s="156" t="s">
        <v>477</v>
      </c>
      <c r="AT100" s="156" t="s">
        <v>134</v>
      </c>
      <c r="AU100" s="156" t="s">
        <v>80</v>
      </c>
      <c r="AY100" s="19" t="s">
        <v>131</v>
      </c>
      <c r="BE100" s="157">
        <f>IF(N100="základní",J100,0)</f>
        <v>0</v>
      </c>
      <c r="BF100" s="157">
        <f>IF(N100="snížená",J100,0)</f>
        <v>0</v>
      </c>
      <c r="BG100" s="157">
        <f>IF(N100="zákl. přenesená",J100,0)</f>
        <v>0</v>
      </c>
      <c r="BH100" s="157">
        <f>IF(N100="sníž. přenesená",J100,0)</f>
        <v>0</v>
      </c>
      <c r="BI100" s="157">
        <f>IF(N100="nulová",J100,0)</f>
        <v>0</v>
      </c>
      <c r="BJ100" s="19" t="s">
        <v>76</v>
      </c>
      <c r="BK100" s="157">
        <f>ROUND(I100*H100,2)</f>
        <v>0</v>
      </c>
      <c r="BL100" s="19" t="s">
        <v>477</v>
      </c>
      <c r="BM100" s="156" t="s">
        <v>489</v>
      </c>
    </row>
    <row r="101" spans="1:65" s="2" customFormat="1" ht="16.5" customHeight="1">
      <c r="A101" s="34"/>
      <c r="B101" s="144"/>
      <c r="C101" s="145" t="s">
        <v>139</v>
      </c>
      <c r="D101" s="145" t="s">
        <v>134</v>
      </c>
      <c r="E101" s="146" t="s">
        <v>490</v>
      </c>
      <c r="F101" s="147" t="s">
        <v>491</v>
      </c>
      <c r="G101" s="148" t="s">
        <v>475</v>
      </c>
      <c r="H101" s="149">
        <v>1</v>
      </c>
      <c r="I101" s="150"/>
      <c r="J101" s="151">
        <f>ROUND(I101*H101,2)</f>
        <v>0</v>
      </c>
      <c r="K101" s="147" t="s">
        <v>476</v>
      </c>
      <c r="L101" s="35"/>
      <c r="M101" s="152" t="s">
        <v>3</v>
      </c>
      <c r="N101" s="153" t="s">
        <v>43</v>
      </c>
      <c r="O101" s="55"/>
      <c r="P101" s="154">
        <f>O101*H101</f>
        <v>0</v>
      </c>
      <c r="Q101" s="154">
        <v>0</v>
      </c>
      <c r="R101" s="154">
        <f>Q101*H101</f>
        <v>0</v>
      </c>
      <c r="S101" s="154">
        <v>0</v>
      </c>
      <c r="T101" s="155">
        <f>S101*H101</f>
        <v>0</v>
      </c>
      <c r="U101" s="34"/>
      <c r="V101" s="34"/>
      <c r="W101" s="34"/>
      <c r="X101" s="34"/>
      <c r="Y101" s="34"/>
      <c r="Z101" s="34"/>
      <c r="AA101" s="34"/>
      <c r="AB101" s="34"/>
      <c r="AC101" s="34"/>
      <c r="AD101" s="34"/>
      <c r="AE101" s="34"/>
      <c r="AR101" s="156" t="s">
        <v>477</v>
      </c>
      <c r="AT101" s="156" t="s">
        <v>134</v>
      </c>
      <c r="AU101" s="156" t="s">
        <v>80</v>
      </c>
      <c r="AY101" s="19" t="s">
        <v>131</v>
      </c>
      <c r="BE101" s="157">
        <f>IF(N101="základní",J101,0)</f>
        <v>0</v>
      </c>
      <c r="BF101" s="157">
        <f>IF(N101="snížená",J101,0)</f>
        <v>0</v>
      </c>
      <c r="BG101" s="157">
        <f>IF(N101="zákl. přenesená",J101,0)</f>
        <v>0</v>
      </c>
      <c r="BH101" s="157">
        <f>IF(N101="sníž. přenesená",J101,0)</f>
        <v>0</v>
      </c>
      <c r="BI101" s="157">
        <f>IF(N101="nulová",J101,0)</f>
        <v>0</v>
      </c>
      <c r="BJ101" s="19" t="s">
        <v>76</v>
      </c>
      <c r="BK101" s="157">
        <f>ROUND(I101*H101,2)</f>
        <v>0</v>
      </c>
      <c r="BL101" s="19" t="s">
        <v>477</v>
      </c>
      <c r="BM101" s="156" t="s">
        <v>492</v>
      </c>
    </row>
    <row r="102" spans="1:65" s="12" customFormat="1" ht="22.9" customHeight="1">
      <c r="B102" s="131"/>
      <c r="D102" s="132" t="s">
        <v>71</v>
      </c>
      <c r="E102" s="142" t="s">
        <v>493</v>
      </c>
      <c r="F102" s="142" t="s">
        <v>494</v>
      </c>
      <c r="I102" s="134"/>
      <c r="J102" s="143">
        <f>BK102</f>
        <v>0</v>
      </c>
      <c r="L102" s="131"/>
      <c r="M102" s="136"/>
      <c r="N102" s="137"/>
      <c r="O102" s="137"/>
      <c r="P102" s="138">
        <f>SUM(P103:P112)</f>
        <v>0</v>
      </c>
      <c r="Q102" s="137"/>
      <c r="R102" s="138">
        <f>SUM(R103:R112)</f>
        <v>0</v>
      </c>
      <c r="S102" s="137"/>
      <c r="T102" s="139">
        <f>SUM(T103:T112)</f>
        <v>0</v>
      </c>
      <c r="AR102" s="132" t="s">
        <v>170</v>
      </c>
      <c r="AT102" s="140" t="s">
        <v>71</v>
      </c>
      <c r="AU102" s="140" t="s">
        <v>76</v>
      </c>
      <c r="AY102" s="132" t="s">
        <v>131</v>
      </c>
      <c r="BK102" s="141">
        <f>SUM(BK103:BK112)</f>
        <v>0</v>
      </c>
    </row>
    <row r="103" spans="1:65" s="2" customFormat="1" ht="16.5" customHeight="1">
      <c r="A103" s="34"/>
      <c r="B103" s="144"/>
      <c r="C103" s="145" t="s">
        <v>170</v>
      </c>
      <c r="D103" s="145" t="s">
        <v>134</v>
      </c>
      <c r="E103" s="146" t="s">
        <v>495</v>
      </c>
      <c r="F103" s="147" t="s">
        <v>496</v>
      </c>
      <c r="G103" s="148" t="s">
        <v>475</v>
      </c>
      <c r="H103" s="149">
        <v>1</v>
      </c>
      <c r="I103" s="150"/>
      <c r="J103" s="151">
        <f>ROUND(I103*H103,2)</f>
        <v>0</v>
      </c>
      <c r="K103" s="147" t="s">
        <v>476</v>
      </c>
      <c r="L103" s="35"/>
      <c r="M103" s="152" t="s">
        <v>3</v>
      </c>
      <c r="N103" s="153" t="s">
        <v>43</v>
      </c>
      <c r="O103" s="55"/>
      <c r="P103" s="154">
        <f>O103*H103</f>
        <v>0</v>
      </c>
      <c r="Q103" s="154">
        <v>0</v>
      </c>
      <c r="R103" s="154">
        <f>Q103*H103</f>
        <v>0</v>
      </c>
      <c r="S103" s="154">
        <v>0</v>
      </c>
      <c r="T103" s="155">
        <f>S103*H103</f>
        <v>0</v>
      </c>
      <c r="U103" s="34"/>
      <c r="V103" s="34"/>
      <c r="W103" s="34"/>
      <c r="X103" s="34"/>
      <c r="Y103" s="34"/>
      <c r="Z103" s="34"/>
      <c r="AA103" s="34"/>
      <c r="AB103" s="34"/>
      <c r="AC103" s="34"/>
      <c r="AD103" s="34"/>
      <c r="AE103" s="34"/>
      <c r="AR103" s="156" t="s">
        <v>477</v>
      </c>
      <c r="AT103" s="156" t="s">
        <v>134</v>
      </c>
      <c r="AU103" s="156" t="s">
        <v>80</v>
      </c>
      <c r="AY103" s="19" t="s">
        <v>131</v>
      </c>
      <c r="BE103" s="157">
        <f>IF(N103="základní",J103,0)</f>
        <v>0</v>
      </c>
      <c r="BF103" s="157">
        <f>IF(N103="snížená",J103,0)</f>
        <v>0</v>
      </c>
      <c r="BG103" s="157">
        <f>IF(N103="zákl. přenesená",J103,0)</f>
        <v>0</v>
      </c>
      <c r="BH103" s="157">
        <f>IF(N103="sníž. přenesená",J103,0)</f>
        <v>0</v>
      </c>
      <c r="BI103" s="157">
        <f>IF(N103="nulová",J103,0)</f>
        <v>0</v>
      </c>
      <c r="BJ103" s="19" t="s">
        <v>76</v>
      </c>
      <c r="BK103" s="157">
        <f>ROUND(I103*H103,2)</f>
        <v>0</v>
      </c>
      <c r="BL103" s="19" t="s">
        <v>477</v>
      </c>
      <c r="BM103" s="156" t="s">
        <v>497</v>
      </c>
    </row>
    <row r="104" spans="1:65" s="13" customFormat="1" ht="11.25">
      <c r="B104" s="163"/>
      <c r="D104" s="158" t="s">
        <v>143</v>
      </c>
      <c r="E104" s="164" t="s">
        <v>3</v>
      </c>
      <c r="F104" s="165" t="s">
        <v>498</v>
      </c>
      <c r="H104" s="164" t="s">
        <v>3</v>
      </c>
      <c r="I104" s="166"/>
      <c r="L104" s="163"/>
      <c r="M104" s="167"/>
      <c r="N104" s="168"/>
      <c r="O104" s="168"/>
      <c r="P104" s="168"/>
      <c r="Q104" s="168"/>
      <c r="R104" s="168"/>
      <c r="S104" s="168"/>
      <c r="T104" s="169"/>
      <c r="AT104" s="164" t="s">
        <v>143</v>
      </c>
      <c r="AU104" s="164" t="s">
        <v>80</v>
      </c>
      <c r="AV104" s="13" t="s">
        <v>76</v>
      </c>
      <c r="AW104" s="13" t="s">
        <v>33</v>
      </c>
      <c r="AX104" s="13" t="s">
        <v>72</v>
      </c>
      <c r="AY104" s="164" t="s">
        <v>131</v>
      </c>
    </row>
    <row r="105" spans="1:65" s="13" customFormat="1" ht="11.25">
      <c r="B105" s="163"/>
      <c r="D105" s="158"/>
      <c r="E105" s="164"/>
      <c r="F105" s="165" t="s">
        <v>683</v>
      </c>
      <c r="H105" s="164"/>
      <c r="I105" s="166"/>
      <c r="L105" s="163"/>
      <c r="M105" s="167"/>
      <c r="N105" s="347"/>
      <c r="O105" s="347"/>
      <c r="P105" s="347"/>
      <c r="Q105" s="347"/>
      <c r="R105" s="347"/>
      <c r="S105" s="347"/>
      <c r="T105" s="169"/>
      <c r="AT105" s="164"/>
      <c r="AU105" s="164"/>
      <c r="AY105" s="164"/>
    </row>
    <row r="106" spans="1:65" s="13" customFormat="1" ht="11.25">
      <c r="B106" s="163"/>
      <c r="D106" s="158"/>
      <c r="E106" s="164"/>
      <c r="F106" s="165" t="s">
        <v>685</v>
      </c>
      <c r="H106" s="164"/>
      <c r="I106" s="166"/>
      <c r="L106" s="163"/>
      <c r="M106" s="167"/>
      <c r="N106" s="347"/>
      <c r="O106" s="347"/>
      <c r="P106" s="347"/>
      <c r="Q106" s="347"/>
      <c r="R106" s="347"/>
      <c r="S106" s="347"/>
      <c r="T106" s="169"/>
      <c r="AT106" s="164"/>
      <c r="AU106" s="164"/>
      <c r="AY106" s="164"/>
    </row>
    <row r="107" spans="1:65" s="13" customFormat="1" ht="11.25">
      <c r="B107" s="163"/>
      <c r="D107" s="158"/>
      <c r="E107" s="164"/>
      <c r="F107" s="165" t="s">
        <v>684</v>
      </c>
      <c r="H107" s="164"/>
      <c r="I107" s="166"/>
      <c r="L107" s="163"/>
      <c r="M107" s="167"/>
      <c r="N107" s="347"/>
      <c r="O107" s="347"/>
      <c r="P107" s="347"/>
      <c r="Q107" s="347"/>
      <c r="R107" s="347"/>
      <c r="S107" s="347"/>
      <c r="T107" s="169"/>
      <c r="AT107" s="164"/>
      <c r="AU107" s="164"/>
      <c r="AY107" s="164"/>
    </row>
    <row r="108" spans="1:65" s="13" customFormat="1" ht="11.25">
      <c r="B108" s="163"/>
      <c r="D108" s="158"/>
      <c r="E108" s="164"/>
      <c r="F108" s="165" t="s">
        <v>686</v>
      </c>
      <c r="H108" s="164"/>
      <c r="I108" s="166"/>
      <c r="L108" s="163"/>
      <c r="M108" s="167"/>
      <c r="N108" s="347"/>
      <c r="O108" s="347"/>
      <c r="P108" s="347"/>
      <c r="Q108" s="347"/>
      <c r="R108" s="347"/>
      <c r="S108" s="347"/>
      <c r="T108" s="169"/>
      <c r="AT108" s="164"/>
      <c r="AU108" s="164"/>
      <c r="AY108" s="164"/>
    </row>
    <row r="109" spans="1:65" s="13" customFormat="1" ht="11.25">
      <c r="B109" s="163"/>
      <c r="D109" s="158"/>
      <c r="E109" s="164"/>
      <c r="F109" s="165" t="s">
        <v>688</v>
      </c>
      <c r="H109" s="164"/>
      <c r="I109" s="166"/>
      <c r="L109" s="163"/>
      <c r="M109" s="167"/>
      <c r="N109" s="347"/>
      <c r="O109" s="347"/>
      <c r="P109" s="347"/>
      <c r="Q109" s="347"/>
      <c r="R109" s="347"/>
      <c r="S109" s="347"/>
      <c r="T109" s="169"/>
      <c r="AT109" s="164"/>
      <c r="AU109" s="164"/>
      <c r="AY109" s="164"/>
    </row>
    <row r="110" spans="1:65" s="13" customFormat="1" ht="11.25">
      <c r="B110" s="163"/>
      <c r="D110" s="158"/>
      <c r="E110" s="164"/>
      <c r="F110" s="165" t="s">
        <v>687</v>
      </c>
      <c r="H110" s="164"/>
      <c r="I110" s="166"/>
      <c r="L110" s="163"/>
      <c r="M110" s="167"/>
      <c r="N110" s="347"/>
      <c r="O110" s="347"/>
      <c r="P110" s="347"/>
      <c r="Q110" s="347"/>
      <c r="R110" s="347"/>
      <c r="S110" s="347"/>
      <c r="T110" s="169"/>
      <c r="AT110" s="164"/>
      <c r="AU110" s="164"/>
      <c r="AY110" s="164"/>
    </row>
    <row r="111" spans="1:65" s="13" customFormat="1" ht="11.25">
      <c r="B111" s="163"/>
      <c r="D111" s="158" t="s">
        <v>143</v>
      </c>
      <c r="E111" s="164" t="s">
        <v>3</v>
      </c>
      <c r="F111" s="165" t="s">
        <v>484</v>
      </c>
      <c r="H111" s="164" t="s">
        <v>3</v>
      </c>
      <c r="I111" s="166"/>
      <c r="L111" s="163"/>
      <c r="M111" s="167"/>
      <c r="N111" s="168"/>
      <c r="O111" s="168"/>
      <c r="P111" s="168"/>
      <c r="Q111" s="168"/>
      <c r="R111" s="168"/>
      <c r="S111" s="168"/>
      <c r="T111" s="169"/>
      <c r="AT111" s="164" t="s">
        <v>143</v>
      </c>
      <c r="AU111" s="164" t="s">
        <v>80</v>
      </c>
      <c r="AV111" s="13" t="s">
        <v>76</v>
      </c>
      <c r="AW111" s="13" t="s">
        <v>33</v>
      </c>
      <c r="AX111" s="13" t="s">
        <v>72</v>
      </c>
      <c r="AY111" s="164" t="s">
        <v>131</v>
      </c>
    </row>
    <row r="112" spans="1:65" s="14" customFormat="1" ht="11.25">
      <c r="B112" s="170"/>
      <c r="D112" s="158" t="s">
        <v>143</v>
      </c>
      <c r="E112" s="171" t="s">
        <v>3</v>
      </c>
      <c r="F112" s="172" t="s">
        <v>76</v>
      </c>
      <c r="H112" s="173">
        <v>1</v>
      </c>
      <c r="I112" s="174"/>
      <c r="L112" s="170"/>
      <c r="M112" s="209"/>
      <c r="N112" s="210"/>
      <c r="O112" s="210"/>
      <c r="P112" s="210"/>
      <c r="Q112" s="210"/>
      <c r="R112" s="210"/>
      <c r="S112" s="210"/>
      <c r="T112" s="211"/>
      <c r="AT112" s="171" t="s">
        <v>143</v>
      </c>
      <c r="AU112" s="171" t="s">
        <v>80</v>
      </c>
      <c r="AV112" s="14" t="s">
        <v>80</v>
      </c>
      <c r="AW112" s="14" t="s">
        <v>33</v>
      </c>
      <c r="AX112" s="14" t="s">
        <v>76</v>
      </c>
      <c r="AY112" s="171" t="s">
        <v>131</v>
      </c>
    </row>
    <row r="113" spans="1:31" s="2" customFormat="1" ht="6.95" customHeight="1">
      <c r="A113" s="34"/>
      <c r="B113" s="44"/>
      <c r="C113" s="45"/>
      <c r="D113" s="45"/>
      <c r="E113" s="45"/>
      <c r="F113" s="45"/>
      <c r="G113" s="45"/>
      <c r="H113" s="45"/>
      <c r="I113" s="45"/>
      <c r="J113" s="45"/>
      <c r="K113" s="45"/>
      <c r="L113" s="35"/>
      <c r="M113" s="34"/>
      <c r="O113" s="34"/>
      <c r="P113" s="34"/>
      <c r="Q113" s="34"/>
      <c r="R113" s="34"/>
      <c r="S113" s="34"/>
      <c r="T113" s="34"/>
      <c r="U113" s="34"/>
      <c r="V113" s="34"/>
      <c r="W113" s="34"/>
      <c r="X113" s="34"/>
      <c r="Y113" s="34"/>
      <c r="Z113" s="34"/>
      <c r="AA113" s="34"/>
      <c r="AB113" s="34"/>
      <c r="AC113" s="34"/>
      <c r="AD113" s="34"/>
      <c r="AE113" s="34"/>
    </row>
    <row r="114" spans="1:31" ht="11.25"/>
    <row r="115" spans="1:31" ht="11.25"/>
  </sheetData>
  <autoFilter ref="C89:K112"/>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12" customWidth="1"/>
    <col min="2" max="2" width="1.6640625" style="212" customWidth="1"/>
    <col min="3" max="4" width="5" style="212" customWidth="1"/>
    <col min="5" max="5" width="11.6640625" style="212" customWidth="1"/>
    <col min="6" max="6" width="9.1640625" style="212" customWidth="1"/>
    <col min="7" max="7" width="5" style="212" customWidth="1"/>
    <col min="8" max="8" width="77.83203125" style="212" customWidth="1"/>
    <col min="9" max="10" width="20" style="212" customWidth="1"/>
    <col min="11" max="11" width="1.6640625" style="212" customWidth="1"/>
  </cols>
  <sheetData>
    <row r="1" spans="2:11" s="1" customFormat="1" ht="37.5" customHeight="1"/>
    <row r="2" spans="2:11" s="1" customFormat="1" ht="7.5" customHeight="1">
      <c r="B2" s="213"/>
      <c r="C2" s="214"/>
      <c r="D2" s="214"/>
      <c r="E2" s="214"/>
      <c r="F2" s="214"/>
      <c r="G2" s="214"/>
      <c r="H2" s="214"/>
      <c r="I2" s="214"/>
      <c r="J2" s="214"/>
      <c r="K2" s="215"/>
    </row>
    <row r="3" spans="2:11" s="17" customFormat="1" ht="45" customHeight="1">
      <c r="B3" s="216"/>
      <c r="C3" s="340" t="s">
        <v>499</v>
      </c>
      <c r="D3" s="340"/>
      <c r="E3" s="340"/>
      <c r="F3" s="340"/>
      <c r="G3" s="340"/>
      <c r="H3" s="340"/>
      <c r="I3" s="340"/>
      <c r="J3" s="340"/>
      <c r="K3" s="217"/>
    </row>
    <row r="4" spans="2:11" s="1" customFormat="1" ht="25.5" customHeight="1">
      <c r="B4" s="218"/>
      <c r="C4" s="345" t="s">
        <v>500</v>
      </c>
      <c r="D4" s="345"/>
      <c r="E4" s="345"/>
      <c r="F4" s="345"/>
      <c r="G4" s="345"/>
      <c r="H4" s="345"/>
      <c r="I4" s="345"/>
      <c r="J4" s="345"/>
      <c r="K4" s="219"/>
    </row>
    <row r="5" spans="2:11" s="1" customFormat="1" ht="5.25" customHeight="1">
      <c r="B5" s="218"/>
      <c r="C5" s="220"/>
      <c r="D5" s="220"/>
      <c r="E5" s="220"/>
      <c r="F5" s="220"/>
      <c r="G5" s="220"/>
      <c r="H5" s="220"/>
      <c r="I5" s="220"/>
      <c r="J5" s="220"/>
      <c r="K5" s="219"/>
    </row>
    <row r="6" spans="2:11" s="1" customFormat="1" ht="15" customHeight="1">
      <c r="B6" s="218"/>
      <c r="C6" s="344" t="s">
        <v>501</v>
      </c>
      <c r="D6" s="344"/>
      <c r="E6" s="344"/>
      <c r="F6" s="344"/>
      <c r="G6" s="344"/>
      <c r="H6" s="344"/>
      <c r="I6" s="344"/>
      <c r="J6" s="344"/>
      <c r="K6" s="219"/>
    </row>
    <row r="7" spans="2:11" s="1" customFormat="1" ht="15" customHeight="1">
      <c r="B7" s="222"/>
      <c r="C7" s="344" t="s">
        <v>502</v>
      </c>
      <c r="D7" s="344"/>
      <c r="E7" s="344"/>
      <c r="F7" s="344"/>
      <c r="G7" s="344"/>
      <c r="H7" s="344"/>
      <c r="I7" s="344"/>
      <c r="J7" s="344"/>
      <c r="K7" s="219"/>
    </row>
    <row r="8" spans="2:11" s="1" customFormat="1" ht="12.75" customHeight="1">
      <c r="B8" s="222"/>
      <c r="C8" s="221"/>
      <c r="D8" s="221"/>
      <c r="E8" s="221"/>
      <c r="F8" s="221"/>
      <c r="G8" s="221"/>
      <c r="H8" s="221"/>
      <c r="I8" s="221"/>
      <c r="J8" s="221"/>
      <c r="K8" s="219"/>
    </row>
    <row r="9" spans="2:11" s="1" customFormat="1" ht="15" customHeight="1">
      <c r="B9" s="222"/>
      <c r="C9" s="344" t="s">
        <v>503</v>
      </c>
      <c r="D9" s="344"/>
      <c r="E9" s="344"/>
      <c r="F9" s="344"/>
      <c r="G9" s="344"/>
      <c r="H9" s="344"/>
      <c r="I9" s="344"/>
      <c r="J9" s="344"/>
      <c r="K9" s="219"/>
    </row>
    <row r="10" spans="2:11" s="1" customFormat="1" ht="15" customHeight="1">
      <c r="B10" s="222"/>
      <c r="C10" s="221"/>
      <c r="D10" s="344" t="s">
        <v>504</v>
      </c>
      <c r="E10" s="344"/>
      <c r="F10" s="344"/>
      <c r="G10" s="344"/>
      <c r="H10" s="344"/>
      <c r="I10" s="344"/>
      <c r="J10" s="344"/>
      <c r="K10" s="219"/>
    </row>
    <row r="11" spans="2:11" s="1" customFormat="1" ht="15" customHeight="1">
      <c r="B11" s="222"/>
      <c r="C11" s="223"/>
      <c r="D11" s="344" t="s">
        <v>505</v>
      </c>
      <c r="E11" s="344"/>
      <c r="F11" s="344"/>
      <c r="G11" s="344"/>
      <c r="H11" s="344"/>
      <c r="I11" s="344"/>
      <c r="J11" s="344"/>
      <c r="K11" s="219"/>
    </row>
    <row r="12" spans="2:11" s="1" customFormat="1" ht="15" customHeight="1">
      <c r="B12" s="222"/>
      <c r="C12" s="223"/>
      <c r="D12" s="221"/>
      <c r="E12" s="221"/>
      <c r="F12" s="221"/>
      <c r="G12" s="221"/>
      <c r="H12" s="221"/>
      <c r="I12" s="221"/>
      <c r="J12" s="221"/>
      <c r="K12" s="219"/>
    </row>
    <row r="13" spans="2:11" s="1" customFormat="1" ht="15" customHeight="1">
      <c r="B13" s="222"/>
      <c r="C13" s="223"/>
      <c r="D13" s="224" t="s">
        <v>506</v>
      </c>
      <c r="E13" s="221"/>
      <c r="F13" s="221"/>
      <c r="G13" s="221"/>
      <c r="H13" s="221"/>
      <c r="I13" s="221"/>
      <c r="J13" s="221"/>
      <c r="K13" s="219"/>
    </row>
    <row r="14" spans="2:11" s="1" customFormat="1" ht="12.75" customHeight="1">
      <c r="B14" s="222"/>
      <c r="C14" s="223"/>
      <c r="D14" s="223"/>
      <c r="E14" s="223"/>
      <c r="F14" s="223"/>
      <c r="G14" s="223"/>
      <c r="H14" s="223"/>
      <c r="I14" s="223"/>
      <c r="J14" s="223"/>
      <c r="K14" s="219"/>
    </row>
    <row r="15" spans="2:11" s="1" customFormat="1" ht="15" customHeight="1">
      <c r="B15" s="222"/>
      <c r="C15" s="223"/>
      <c r="D15" s="344" t="s">
        <v>507</v>
      </c>
      <c r="E15" s="344"/>
      <c r="F15" s="344"/>
      <c r="G15" s="344"/>
      <c r="H15" s="344"/>
      <c r="I15" s="344"/>
      <c r="J15" s="344"/>
      <c r="K15" s="219"/>
    </row>
    <row r="16" spans="2:11" s="1" customFormat="1" ht="15" customHeight="1">
      <c r="B16" s="222"/>
      <c r="C16" s="223"/>
      <c r="D16" s="344" t="s">
        <v>508</v>
      </c>
      <c r="E16" s="344"/>
      <c r="F16" s="344"/>
      <c r="G16" s="344"/>
      <c r="H16" s="344"/>
      <c r="I16" s="344"/>
      <c r="J16" s="344"/>
      <c r="K16" s="219"/>
    </row>
    <row r="17" spans="2:11" s="1" customFormat="1" ht="15" customHeight="1">
      <c r="B17" s="222"/>
      <c r="C17" s="223"/>
      <c r="D17" s="344" t="s">
        <v>509</v>
      </c>
      <c r="E17" s="344"/>
      <c r="F17" s="344"/>
      <c r="G17" s="344"/>
      <c r="H17" s="344"/>
      <c r="I17" s="344"/>
      <c r="J17" s="344"/>
      <c r="K17" s="219"/>
    </row>
    <row r="18" spans="2:11" s="1" customFormat="1" ht="15" customHeight="1">
      <c r="B18" s="222"/>
      <c r="C18" s="223"/>
      <c r="D18" s="223"/>
      <c r="E18" s="225" t="s">
        <v>78</v>
      </c>
      <c r="F18" s="344" t="s">
        <v>510</v>
      </c>
      <c r="G18" s="344"/>
      <c r="H18" s="344"/>
      <c r="I18" s="344"/>
      <c r="J18" s="344"/>
      <c r="K18" s="219"/>
    </row>
    <row r="19" spans="2:11" s="1" customFormat="1" ht="15" customHeight="1">
      <c r="B19" s="222"/>
      <c r="C19" s="223"/>
      <c r="D19" s="223"/>
      <c r="E19" s="225" t="s">
        <v>511</v>
      </c>
      <c r="F19" s="344" t="s">
        <v>512</v>
      </c>
      <c r="G19" s="344"/>
      <c r="H19" s="344"/>
      <c r="I19" s="344"/>
      <c r="J19" s="344"/>
      <c r="K19" s="219"/>
    </row>
    <row r="20" spans="2:11" s="1" customFormat="1" ht="15" customHeight="1">
      <c r="B20" s="222"/>
      <c r="C20" s="223"/>
      <c r="D20" s="223"/>
      <c r="E20" s="225" t="s">
        <v>513</v>
      </c>
      <c r="F20" s="344" t="s">
        <v>514</v>
      </c>
      <c r="G20" s="344"/>
      <c r="H20" s="344"/>
      <c r="I20" s="344"/>
      <c r="J20" s="344"/>
      <c r="K20" s="219"/>
    </row>
    <row r="21" spans="2:11" s="1" customFormat="1" ht="15" customHeight="1">
      <c r="B21" s="222"/>
      <c r="C21" s="223"/>
      <c r="D21" s="223"/>
      <c r="E21" s="225" t="s">
        <v>86</v>
      </c>
      <c r="F21" s="344" t="s">
        <v>515</v>
      </c>
      <c r="G21" s="344"/>
      <c r="H21" s="344"/>
      <c r="I21" s="344"/>
      <c r="J21" s="344"/>
      <c r="K21" s="219"/>
    </row>
    <row r="22" spans="2:11" s="1" customFormat="1" ht="15" customHeight="1">
      <c r="B22" s="222"/>
      <c r="C22" s="223"/>
      <c r="D22" s="223"/>
      <c r="E22" s="225" t="s">
        <v>516</v>
      </c>
      <c r="F22" s="344" t="s">
        <v>517</v>
      </c>
      <c r="G22" s="344"/>
      <c r="H22" s="344"/>
      <c r="I22" s="344"/>
      <c r="J22" s="344"/>
      <c r="K22" s="219"/>
    </row>
    <row r="23" spans="2:11" s="1" customFormat="1" ht="15" customHeight="1">
      <c r="B23" s="222"/>
      <c r="C23" s="223"/>
      <c r="D23" s="223"/>
      <c r="E23" s="225" t="s">
        <v>84</v>
      </c>
      <c r="F23" s="344" t="s">
        <v>518</v>
      </c>
      <c r="G23" s="344"/>
      <c r="H23" s="344"/>
      <c r="I23" s="344"/>
      <c r="J23" s="344"/>
      <c r="K23" s="219"/>
    </row>
    <row r="24" spans="2:11" s="1" customFormat="1" ht="12.75" customHeight="1">
      <c r="B24" s="222"/>
      <c r="C24" s="223"/>
      <c r="D24" s="223"/>
      <c r="E24" s="223"/>
      <c r="F24" s="223"/>
      <c r="G24" s="223"/>
      <c r="H24" s="223"/>
      <c r="I24" s="223"/>
      <c r="J24" s="223"/>
      <c r="K24" s="219"/>
    </row>
    <row r="25" spans="2:11" s="1" customFormat="1" ht="15" customHeight="1">
      <c r="B25" s="222"/>
      <c r="C25" s="344" t="s">
        <v>519</v>
      </c>
      <c r="D25" s="344"/>
      <c r="E25" s="344"/>
      <c r="F25" s="344"/>
      <c r="G25" s="344"/>
      <c r="H25" s="344"/>
      <c r="I25" s="344"/>
      <c r="J25" s="344"/>
      <c r="K25" s="219"/>
    </row>
    <row r="26" spans="2:11" s="1" customFormat="1" ht="15" customHeight="1">
      <c r="B26" s="222"/>
      <c r="C26" s="344" t="s">
        <v>520</v>
      </c>
      <c r="D26" s="344"/>
      <c r="E26" s="344"/>
      <c r="F26" s="344"/>
      <c r="G26" s="344"/>
      <c r="H26" s="344"/>
      <c r="I26" s="344"/>
      <c r="J26" s="344"/>
      <c r="K26" s="219"/>
    </row>
    <row r="27" spans="2:11" s="1" customFormat="1" ht="15" customHeight="1">
      <c r="B27" s="222"/>
      <c r="C27" s="221"/>
      <c r="D27" s="344" t="s">
        <v>521</v>
      </c>
      <c r="E27" s="344"/>
      <c r="F27" s="344"/>
      <c r="G27" s="344"/>
      <c r="H27" s="344"/>
      <c r="I27" s="344"/>
      <c r="J27" s="344"/>
      <c r="K27" s="219"/>
    </row>
    <row r="28" spans="2:11" s="1" customFormat="1" ht="15" customHeight="1">
      <c r="B28" s="222"/>
      <c r="C28" s="223"/>
      <c r="D28" s="344" t="s">
        <v>522</v>
      </c>
      <c r="E28" s="344"/>
      <c r="F28" s="344"/>
      <c r="G28" s="344"/>
      <c r="H28" s="344"/>
      <c r="I28" s="344"/>
      <c r="J28" s="344"/>
      <c r="K28" s="219"/>
    </row>
    <row r="29" spans="2:11" s="1" customFormat="1" ht="12.75" customHeight="1">
      <c r="B29" s="222"/>
      <c r="C29" s="223"/>
      <c r="D29" s="223"/>
      <c r="E29" s="223"/>
      <c r="F29" s="223"/>
      <c r="G29" s="223"/>
      <c r="H29" s="223"/>
      <c r="I29" s="223"/>
      <c r="J29" s="223"/>
      <c r="K29" s="219"/>
    </row>
    <row r="30" spans="2:11" s="1" customFormat="1" ht="15" customHeight="1">
      <c r="B30" s="222"/>
      <c r="C30" s="223"/>
      <c r="D30" s="344" t="s">
        <v>523</v>
      </c>
      <c r="E30" s="344"/>
      <c r="F30" s="344"/>
      <c r="G30" s="344"/>
      <c r="H30" s="344"/>
      <c r="I30" s="344"/>
      <c r="J30" s="344"/>
      <c r="K30" s="219"/>
    </row>
    <row r="31" spans="2:11" s="1" customFormat="1" ht="15" customHeight="1">
      <c r="B31" s="222"/>
      <c r="C31" s="223"/>
      <c r="D31" s="344" t="s">
        <v>524</v>
      </c>
      <c r="E31" s="344"/>
      <c r="F31" s="344"/>
      <c r="G31" s="344"/>
      <c r="H31" s="344"/>
      <c r="I31" s="344"/>
      <c r="J31" s="344"/>
      <c r="K31" s="219"/>
    </row>
    <row r="32" spans="2:11" s="1" customFormat="1" ht="12.75" customHeight="1">
      <c r="B32" s="222"/>
      <c r="C32" s="223"/>
      <c r="D32" s="223"/>
      <c r="E32" s="223"/>
      <c r="F32" s="223"/>
      <c r="G32" s="223"/>
      <c r="H32" s="223"/>
      <c r="I32" s="223"/>
      <c r="J32" s="223"/>
      <c r="K32" s="219"/>
    </row>
    <row r="33" spans="2:11" s="1" customFormat="1" ht="15" customHeight="1">
      <c r="B33" s="222"/>
      <c r="C33" s="223"/>
      <c r="D33" s="344" t="s">
        <v>525</v>
      </c>
      <c r="E33" s="344"/>
      <c r="F33" s="344"/>
      <c r="G33" s="344"/>
      <c r="H33" s="344"/>
      <c r="I33" s="344"/>
      <c r="J33" s="344"/>
      <c r="K33" s="219"/>
    </row>
    <row r="34" spans="2:11" s="1" customFormat="1" ht="15" customHeight="1">
      <c r="B34" s="222"/>
      <c r="C34" s="223"/>
      <c r="D34" s="344" t="s">
        <v>526</v>
      </c>
      <c r="E34" s="344"/>
      <c r="F34" s="344"/>
      <c r="G34" s="344"/>
      <c r="H34" s="344"/>
      <c r="I34" s="344"/>
      <c r="J34" s="344"/>
      <c r="K34" s="219"/>
    </row>
    <row r="35" spans="2:11" s="1" customFormat="1" ht="15" customHeight="1">
      <c r="B35" s="222"/>
      <c r="C35" s="223"/>
      <c r="D35" s="344" t="s">
        <v>527</v>
      </c>
      <c r="E35" s="344"/>
      <c r="F35" s="344"/>
      <c r="G35" s="344"/>
      <c r="H35" s="344"/>
      <c r="I35" s="344"/>
      <c r="J35" s="344"/>
      <c r="K35" s="219"/>
    </row>
    <row r="36" spans="2:11" s="1" customFormat="1" ht="15" customHeight="1">
      <c r="B36" s="222"/>
      <c r="C36" s="223"/>
      <c r="D36" s="221"/>
      <c r="E36" s="224" t="s">
        <v>117</v>
      </c>
      <c r="F36" s="221"/>
      <c r="G36" s="344" t="s">
        <v>528</v>
      </c>
      <c r="H36" s="344"/>
      <c r="I36" s="344"/>
      <c r="J36" s="344"/>
      <c r="K36" s="219"/>
    </row>
    <row r="37" spans="2:11" s="1" customFormat="1" ht="30.75" customHeight="1">
      <c r="B37" s="222"/>
      <c r="C37" s="223"/>
      <c r="D37" s="221"/>
      <c r="E37" s="224" t="s">
        <v>529</v>
      </c>
      <c r="F37" s="221"/>
      <c r="G37" s="344" t="s">
        <v>530</v>
      </c>
      <c r="H37" s="344"/>
      <c r="I37" s="344"/>
      <c r="J37" s="344"/>
      <c r="K37" s="219"/>
    </row>
    <row r="38" spans="2:11" s="1" customFormat="1" ht="15" customHeight="1">
      <c r="B38" s="222"/>
      <c r="C38" s="223"/>
      <c r="D38" s="221"/>
      <c r="E38" s="224" t="s">
        <v>53</v>
      </c>
      <c r="F38" s="221"/>
      <c r="G38" s="344" t="s">
        <v>531</v>
      </c>
      <c r="H38" s="344"/>
      <c r="I38" s="344"/>
      <c r="J38" s="344"/>
      <c r="K38" s="219"/>
    </row>
    <row r="39" spans="2:11" s="1" customFormat="1" ht="15" customHeight="1">
      <c r="B39" s="222"/>
      <c r="C39" s="223"/>
      <c r="D39" s="221"/>
      <c r="E39" s="224" t="s">
        <v>54</v>
      </c>
      <c r="F39" s="221"/>
      <c r="G39" s="344" t="s">
        <v>532</v>
      </c>
      <c r="H39" s="344"/>
      <c r="I39" s="344"/>
      <c r="J39" s="344"/>
      <c r="K39" s="219"/>
    </row>
    <row r="40" spans="2:11" s="1" customFormat="1" ht="15" customHeight="1">
      <c r="B40" s="222"/>
      <c r="C40" s="223"/>
      <c r="D40" s="221"/>
      <c r="E40" s="224" t="s">
        <v>118</v>
      </c>
      <c r="F40" s="221"/>
      <c r="G40" s="344" t="s">
        <v>533</v>
      </c>
      <c r="H40" s="344"/>
      <c r="I40" s="344"/>
      <c r="J40" s="344"/>
      <c r="K40" s="219"/>
    </row>
    <row r="41" spans="2:11" s="1" customFormat="1" ht="15" customHeight="1">
      <c r="B41" s="222"/>
      <c r="C41" s="223"/>
      <c r="D41" s="221"/>
      <c r="E41" s="224" t="s">
        <v>119</v>
      </c>
      <c r="F41" s="221"/>
      <c r="G41" s="344" t="s">
        <v>534</v>
      </c>
      <c r="H41" s="344"/>
      <c r="I41" s="344"/>
      <c r="J41" s="344"/>
      <c r="K41" s="219"/>
    </row>
    <row r="42" spans="2:11" s="1" customFormat="1" ht="15" customHeight="1">
      <c r="B42" s="222"/>
      <c r="C42" s="223"/>
      <c r="D42" s="221"/>
      <c r="E42" s="224" t="s">
        <v>535</v>
      </c>
      <c r="F42" s="221"/>
      <c r="G42" s="344" t="s">
        <v>536</v>
      </c>
      <c r="H42" s="344"/>
      <c r="I42" s="344"/>
      <c r="J42" s="344"/>
      <c r="K42" s="219"/>
    </row>
    <row r="43" spans="2:11" s="1" customFormat="1" ht="15" customHeight="1">
      <c r="B43" s="222"/>
      <c r="C43" s="223"/>
      <c r="D43" s="221"/>
      <c r="E43" s="224"/>
      <c r="F43" s="221"/>
      <c r="G43" s="344" t="s">
        <v>537</v>
      </c>
      <c r="H43" s="344"/>
      <c r="I43" s="344"/>
      <c r="J43" s="344"/>
      <c r="K43" s="219"/>
    </row>
    <row r="44" spans="2:11" s="1" customFormat="1" ht="15" customHeight="1">
      <c r="B44" s="222"/>
      <c r="C44" s="223"/>
      <c r="D44" s="221"/>
      <c r="E44" s="224" t="s">
        <v>538</v>
      </c>
      <c r="F44" s="221"/>
      <c r="G44" s="344" t="s">
        <v>539</v>
      </c>
      <c r="H44" s="344"/>
      <c r="I44" s="344"/>
      <c r="J44" s="344"/>
      <c r="K44" s="219"/>
    </row>
    <row r="45" spans="2:11" s="1" customFormat="1" ht="15" customHeight="1">
      <c r="B45" s="222"/>
      <c r="C45" s="223"/>
      <c r="D45" s="221"/>
      <c r="E45" s="224" t="s">
        <v>121</v>
      </c>
      <c r="F45" s="221"/>
      <c r="G45" s="344" t="s">
        <v>540</v>
      </c>
      <c r="H45" s="344"/>
      <c r="I45" s="344"/>
      <c r="J45" s="344"/>
      <c r="K45" s="219"/>
    </row>
    <row r="46" spans="2:11" s="1" customFormat="1" ht="12.75" customHeight="1">
      <c r="B46" s="222"/>
      <c r="C46" s="223"/>
      <c r="D46" s="221"/>
      <c r="E46" s="221"/>
      <c r="F46" s="221"/>
      <c r="G46" s="221"/>
      <c r="H46" s="221"/>
      <c r="I46" s="221"/>
      <c r="J46" s="221"/>
      <c r="K46" s="219"/>
    </row>
    <row r="47" spans="2:11" s="1" customFormat="1" ht="15" customHeight="1">
      <c r="B47" s="222"/>
      <c r="C47" s="223"/>
      <c r="D47" s="344" t="s">
        <v>541</v>
      </c>
      <c r="E47" s="344"/>
      <c r="F47" s="344"/>
      <c r="G47" s="344"/>
      <c r="H47" s="344"/>
      <c r="I47" s="344"/>
      <c r="J47" s="344"/>
      <c r="K47" s="219"/>
    </row>
    <row r="48" spans="2:11" s="1" customFormat="1" ht="15" customHeight="1">
      <c r="B48" s="222"/>
      <c r="C48" s="223"/>
      <c r="D48" s="223"/>
      <c r="E48" s="344" t="s">
        <v>542</v>
      </c>
      <c r="F48" s="344"/>
      <c r="G48" s="344"/>
      <c r="H48" s="344"/>
      <c r="I48" s="344"/>
      <c r="J48" s="344"/>
      <c r="K48" s="219"/>
    </row>
    <row r="49" spans="2:11" s="1" customFormat="1" ht="15" customHeight="1">
      <c r="B49" s="222"/>
      <c r="C49" s="223"/>
      <c r="D49" s="223"/>
      <c r="E49" s="344" t="s">
        <v>543</v>
      </c>
      <c r="F49" s="344"/>
      <c r="G49" s="344"/>
      <c r="H49" s="344"/>
      <c r="I49" s="344"/>
      <c r="J49" s="344"/>
      <c r="K49" s="219"/>
    </row>
    <row r="50" spans="2:11" s="1" customFormat="1" ht="15" customHeight="1">
      <c r="B50" s="222"/>
      <c r="C50" s="223"/>
      <c r="D50" s="223"/>
      <c r="E50" s="344" t="s">
        <v>544</v>
      </c>
      <c r="F50" s="344"/>
      <c r="G50" s="344"/>
      <c r="H50" s="344"/>
      <c r="I50" s="344"/>
      <c r="J50" s="344"/>
      <c r="K50" s="219"/>
    </row>
    <row r="51" spans="2:11" s="1" customFormat="1" ht="15" customHeight="1">
      <c r="B51" s="222"/>
      <c r="C51" s="223"/>
      <c r="D51" s="344" t="s">
        <v>545</v>
      </c>
      <c r="E51" s="344"/>
      <c r="F51" s="344"/>
      <c r="G51" s="344"/>
      <c r="H51" s="344"/>
      <c r="I51" s="344"/>
      <c r="J51" s="344"/>
      <c r="K51" s="219"/>
    </row>
    <row r="52" spans="2:11" s="1" customFormat="1" ht="25.5" customHeight="1">
      <c r="B52" s="218"/>
      <c r="C52" s="345" t="s">
        <v>546</v>
      </c>
      <c r="D52" s="345"/>
      <c r="E52" s="345"/>
      <c r="F52" s="345"/>
      <c r="G52" s="345"/>
      <c r="H52" s="345"/>
      <c r="I52" s="345"/>
      <c r="J52" s="345"/>
      <c r="K52" s="219"/>
    </row>
    <row r="53" spans="2:11" s="1" customFormat="1" ht="5.25" customHeight="1">
      <c r="B53" s="218"/>
      <c r="C53" s="220"/>
      <c r="D53" s="220"/>
      <c r="E53" s="220"/>
      <c r="F53" s="220"/>
      <c r="G53" s="220"/>
      <c r="H53" s="220"/>
      <c r="I53" s="220"/>
      <c r="J53" s="220"/>
      <c r="K53" s="219"/>
    </row>
    <row r="54" spans="2:11" s="1" customFormat="1" ht="15" customHeight="1">
      <c r="B54" s="218"/>
      <c r="C54" s="344" t="s">
        <v>547</v>
      </c>
      <c r="D54" s="344"/>
      <c r="E54" s="344"/>
      <c r="F54" s="344"/>
      <c r="G54" s="344"/>
      <c r="H54" s="344"/>
      <c r="I54" s="344"/>
      <c r="J54" s="344"/>
      <c r="K54" s="219"/>
    </row>
    <row r="55" spans="2:11" s="1" customFormat="1" ht="15" customHeight="1">
      <c r="B55" s="218"/>
      <c r="C55" s="344" t="s">
        <v>548</v>
      </c>
      <c r="D55" s="344"/>
      <c r="E55" s="344"/>
      <c r="F55" s="344"/>
      <c r="G55" s="344"/>
      <c r="H55" s="344"/>
      <c r="I55" s="344"/>
      <c r="J55" s="344"/>
      <c r="K55" s="219"/>
    </row>
    <row r="56" spans="2:11" s="1" customFormat="1" ht="12.75" customHeight="1">
      <c r="B56" s="218"/>
      <c r="C56" s="221"/>
      <c r="D56" s="221"/>
      <c r="E56" s="221"/>
      <c r="F56" s="221"/>
      <c r="G56" s="221"/>
      <c r="H56" s="221"/>
      <c r="I56" s="221"/>
      <c r="J56" s="221"/>
      <c r="K56" s="219"/>
    </row>
    <row r="57" spans="2:11" s="1" customFormat="1" ht="15" customHeight="1">
      <c r="B57" s="218"/>
      <c r="C57" s="344" t="s">
        <v>549</v>
      </c>
      <c r="D57" s="344"/>
      <c r="E57" s="344"/>
      <c r="F57" s="344"/>
      <c r="G57" s="344"/>
      <c r="H57" s="344"/>
      <c r="I57" s="344"/>
      <c r="J57" s="344"/>
      <c r="K57" s="219"/>
    </row>
    <row r="58" spans="2:11" s="1" customFormat="1" ht="15" customHeight="1">
      <c r="B58" s="218"/>
      <c r="C58" s="223"/>
      <c r="D58" s="344" t="s">
        <v>550</v>
      </c>
      <c r="E58" s="344"/>
      <c r="F58" s="344"/>
      <c r="G58" s="344"/>
      <c r="H58" s="344"/>
      <c r="I58" s="344"/>
      <c r="J58" s="344"/>
      <c r="K58" s="219"/>
    </row>
    <row r="59" spans="2:11" s="1" customFormat="1" ht="15" customHeight="1">
      <c r="B59" s="218"/>
      <c r="C59" s="223"/>
      <c r="D59" s="344" t="s">
        <v>551</v>
      </c>
      <c r="E59" s="344"/>
      <c r="F59" s="344"/>
      <c r="G59" s="344"/>
      <c r="H59" s="344"/>
      <c r="I59" s="344"/>
      <c r="J59" s="344"/>
      <c r="K59" s="219"/>
    </row>
    <row r="60" spans="2:11" s="1" customFormat="1" ht="15" customHeight="1">
      <c r="B60" s="218"/>
      <c r="C60" s="223"/>
      <c r="D60" s="344" t="s">
        <v>552</v>
      </c>
      <c r="E60" s="344"/>
      <c r="F60" s="344"/>
      <c r="G60" s="344"/>
      <c r="H60" s="344"/>
      <c r="I60" s="344"/>
      <c r="J60" s="344"/>
      <c r="K60" s="219"/>
    </row>
    <row r="61" spans="2:11" s="1" customFormat="1" ht="15" customHeight="1">
      <c r="B61" s="218"/>
      <c r="C61" s="223"/>
      <c r="D61" s="344" t="s">
        <v>553</v>
      </c>
      <c r="E61" s="344"/>
      <c r="F61" s="344"/>
      <c r="G61" s="344"/>
      <c r="H61" s="344"/>
      <c r="I61" s="344"/>
      <c r="J61" s="344"/>
      <c r="K61" s="219"/>
    </row>
    <row r="62" spans="2:11" s="1" customFormat="1" ht="15" customHeight="1">
      <c r="B62" s="218"/>
      <c r="C62" s="223"/>
      <c r="D62" s="346" t="s">
        <v>554</v>
      </c>
      <c r="E62" s="346"/>
      <c r="F62" s="346"/>
      <c r="G62" s="346"/>
      <c r="H62" s="346"/>
      <c r="I62" s="346"/>
      <c r="J62" s="346"/>
      <c r="K62" s="219"/>
    </row>
    <row r="63" spans="2:11" s="1" customFormat="1" ht="15" customHeight="1">
      <c r="B63" s="218"/>
      <c r="C63" s="223"/>
      <c r="D63" s="344" t="s">
        <v>555</v>
      </c>
      <c r="E63" s="344"/>
      <c r="F63" s="344"/>
      <c r="G63" s="344"/>
      <c r="H63" s="344"/>
      <c r="I63" s="344"/>
      <c r="J63" s="344"/>
      <c r="K63" s="219"/>
    </row>
    <row r="64" spans="2:11" s="1" customFormat="1" ht="12.75" customHeight="1">
      <c r="B64" s="218"/>
      <c r="C64" s="223"/>
      <c r="D64" s="223"/>
      <c r="E64" s="226"/>
      <c r="F64" s="223"/>
      <c r="G64" s="223"/>
      <c r="H64" s="223"/>
      <c r="I64" s="223"/>
      <c r="J64" s="223"/>
      <c r="K64" s="219"/>
    </row>
    <row r="65" spans="2:11" s="1" customFormat="1" ht="15" customHeight="1">
      <c r="B65" s="218"/>
      <c r="C65" s="223"/>
      <c r="D65" s="344" t="s">
        <v>556</v>
      </c>
      <c r="E65" s="344"/>
      <c r="F65" s="344"/>
      <c r="G65" s="344"/>
      <c r="H65" s="344"/>
      <c r="I65" s="344"/>
      <c r="J65" s="344"/>
      <c r="K65" s="219"/>
    </row>
    <row r="66" spans="2:11" s="1" customFormat="1" ht="15" customHeight="1">
      <c r="B66" s="218"/>
      <c r="C66" s="223"/>
      <c r="D66" s="346" t="s">
        <v>557</v>
      </c>
      <c r="E66" s="346"/>
      <c r="F66" s="346"/>
      <c r="G66" s="346"/>
      <c r="H66" s="346"/>
      <c r="I66" s="346"/>
      <c r="J66" s="346"/>
      <c r="K66" s="219"/>
    </row>
    <row r="67" spans="2:11" s="1" customFormat="1" ht="15" customHeight="1">
      <c r="B67" s="218"/>
      <c r="C67" s="223"/>
      <c r="D67" s="344" t="s">
        <v>558</v>
      </c>
      <c r="E67" s="344"/>
      <c r="F67" s="344"/>
      <c r="G67" s="344"/>
      <c r="H67" s="344"/>
      <c r="I67" s="344"/>
      <c r="J67" s="344"/>
      <c r="K67" s="219"/>
    </row>
    <row r="68" spans="2:11" s="1" customFormat="1" ht="15" customHeight="1">
      <c r="B68" s="218"/>
      <c r="C68" s="223"/>
      <c r="D68" s="344" t="s">
        <v>559</v>
      </c>
      <c r="E68" s="344"/>
      <c r="F68" s="344"/>
      <c r="G68" s="344"/>
      <c r="H68" s="344"/>
      <c r="I68" s="344"/>
      <c r="J68" s="344"/>
      <c r="K68" s="219"/>
    </row>
    <row r="69" spans="2:11" s="1" customFormat="1" ht="15" customHeight="1">
      <c r="B69" s="218"/>
      <c r="C69" s="223"/>
      <c r="D69" s="344" t="s">
        <v>560</v>
      </c>
      <c r="E69" s="344"/>
      <c r="F69" s="344"/>
      <c r="G69" s="344"/>
      <c r="H69" s="344"/>
      <c r="I69" s="344"/>
      <c r="J69" s="344"/>
      <c r="K69" s="219"/>
    </row>
    <row r="70" spans="2:11" s="1" customFormat="1" ht="15" customHeight="1">
      <c r="B70" s="218"/>
      <c r="C70" s="223"/>
      <c r="D70" s="344" t="s">
        <v>561</v>
      </c>
      <c r="E70" s="344"/>
      <c r="F70" s="344"/>
      <c r="G70" s="344"/>
      <c r="H70" s="344"/>
      <c r="I70" s="344"/>
      <c r="J70" s="344"/>
      <c r="K70" s="219"/>
    </row>
    <row r="71" spans="2:11" s="1" customFormat="1" ht="12.75" customHeight="1">
      <c r="B71" s="227"/>
      <c r="C71" s="228"/>
      <c r="D71" s="228"/>
      <c r="E71" s="228"/>
      <c r="F71" s="228"/>
      <c r="G71" s="228"/>
      <c r="H71" s="228"/>
      <c r="I71" s="228"/>
      <c r="J71" s="228"/>
      <c r="K71" s="229"/>
    </row>
    <row r="72" spans="2:11" s="1" customFormat="1" ht="18.75" customHeight="1">
      <c r="B72" s="230"/>
      <c r="C72" s="230"/>
      <c r="D72" s="230"/>
      <c r="E72" s="230"/>
      <c r="F72" s="230"/>
      <c r="G72" s="230"/>
      <c r="H72" s="230"/>
      <c r="I72" s="230"/>
      <c r="J72" s="230"/>
      <c r="K72" s="231"/>
    </row>
    <row r="73" spans="2:11" s="1" customFormat="1" ht="18.75" customHeight="1">
      <c r="B73" s="231"/>
      <c r="C73" s="231"/>
      <c r="D73" s="231"/>
      <c r="E73" s="231"/>
      <c r="F73" s="231"/>
      <c r="G73" s="231"/>
      <c r="H73" s="231"/>
      <c r="I73" s="231"/>
      <c r="J73" s="231"/>
      <c r="K73" s="231"/>
    </row>
    <row r="74" spans="2:11" s="1" customFormat="1" ht="7.5" customHeight="1">
      <c r="B74" s="232"/>
      <c r="C74" s="233"/>
      <c r="D74" s="233"/>
      <c r="E74" s="233"/>
      <c r="F74" s="233"/>
      <c r="G74" s="233"/>
      <c r="H74" s="233"/>
      <c r="I74" s="233"/>
      <c r="J74" s="233"/>
      <c r="K74" s="234"/>
    </row>
    <row r="75" spans="2:11" s="1" customFormat="1" ht="45" customHeight="1">
      <c r="B75" s="235"/>
      <c r="C75" s="339" t="s">
        <v>562</v>
      </c>
      <c r="D75" s="339"/>
      <c r="E75" s="339"/>
      <c r="F75" s="339"/>
      <c r="G75" s="339"/>
      <c r="H75" s="339"/>
      <c r="I75" s="339"/>
      <c r="J75" s="339"/>
      <c r="K75" s="236"/>
    </row>
    <row r="76" spans="2:11" s="1" customFormat="1" ht="17.25" customHeight="1">
      <c r="B76" s="235"/>
      <c r="C76" s="237" t="s">
        <v>563</v>
      </c>
      <c r="D76" s="237"/>
      <c r="E76" s="237"/>
      <c r="F76" s="237" t="s">
        <v>564</v>
      </c>
      <c r="G76" s="238"/>
      <c r="H76" s="237" t="s">
        <v>54</v>
      </c>
      <c r="I76" s="237" t="s">
        <v>57</v>
      </c>
      <c r="J76" s="237" t="s">
        <v>565</v>
      </c>
      <c r="K76" s="236"/>
    </row>
    <row r="77" spans="2:11" s="1" customFormat="1" ht="17.25" customHeight="1">
      <c r="B77" s="235"/>
      <c r="C77" s="239" t="s">
        <v>566</v>
      </c>
      <c r="D77" s="239"/>
      <c r="E77" s="239"/>
      <c r="F77" s="240" t="s">
        <v>567</v>
      </c>
      <c r="G77" s="241"/>
      <c r="H77" s="239"/>
      <c r="I77" s="239"/>
      <c r="J77" s="239" t="s">
        <v>568</v>
      </c>
      <c r="K77" s="236"/>
    </row>
    <row r="78" spans="2:11" s="1" customFormat="1" ht="5.25" customHeight="1">
      <c r="B78" s="235"/>
      <c r="C78" s="242"/>
      <c r="D78" s="242"/>
      <c r="E78" s="242"/>
      <c r="F78" s="242"/>
      <c r="G78" s="243"/>
      <c r="H78" s="242"/>
      <c r="I78" s="242"/>
      <c r="J78" s="242"/>
      <c r="K78" s="236"/>
    </row>
    <row r="79" spans="2:11" s="1" customFormat="1" ht="15" customHeight="1">
      <c r="B79" s="235"/>
      <c r="C79" s="224" t="s">
        <v>53</v>
      </c>
      <c r="D79" s="244"/>
      <c r="E79" s="244"/>
      <c r="F79" s="245" t="s">
        <v>569</v>
      </c>
      <c r="G79" s="246"/>
      <c r="H79" s="224" t="s">
        <v>570</v>
      </c>
      <c r="I79" s="224" t="s">
        <v>571</v>
      </c>
      <c r="J79" s="224">
        <v>20</v>
      </c>
      <c r="K79" s="236"/>
    </row>
    <row r="80" spans="2:11" s="1" customFormat="1" ht="15" customHeight="1">
      <c r="B80" s="235"/>
      <c r="C80" s="224" t="s">
        <v>572</v>
      </c>
      <c r="D80" s="224"/>
      <c r="E80" s="224"/>
      <c r="F80" s="245" t="s">
        <v>569</v>
      </c>
      <c r="G80" s="246"/>
      <c r="H80" s="224" t="s">
        <v>573</v>
      </c>
      <c r="I80" s="224" t="s">
        <v>571</v>
      </c>
      <c r="J80" s="224">
        <v>120</v>
      </c>
      <c r="K80" s="236"/>
    </row>
    <row r="81" spans="2:11" s="1" customFormat="1" ht="15" customHeight="1">
      <c r="B81" s="247"/>
      <c r="C81" s="224" t="s">
        <v>574</v>
      </c>
      <c r="D81" s="224"/>
      <c r="E81" s="224"/>
      <c r="F81" s="245" t="s">
        <v>575</v>
      </c>
      <c r="G81" s="246"/>
      <c r="H81" s="224" t="s">
        <v>576</v>
      </c>
      <c r="I81" s="224" t="s">
        <v>571</v>
      </c>
      <c r="J81" s="224">
        <v>50</v>
      </c>
      <c r="K81" s="236"/>
    </row>
    <row r="82" spans="2:11" s="1" customFormat="1" ht="15" customHeight="1">
      <c r="B82" s="247"/>
      <c r="C82" s="224" t="s">
        <v>577</v>
      </c>
      <c r="D82" s="224"/>
      <c r="E82" s="224"/>
      <c r="F82" s="245" t="s">
        <v>569</v>
      </c>
      <c r="G82" s="246"/>
      <c r="H82" s="224" t="s">
        <v>578</v>
      </c>
      <c r="I82" s="224" t="s">
        <v>579</v>
      </c>
      <c r="J82" s="224"/>
      <c r="K82" s="236"/>
    </row>
    <row r="83" spans="2:11" s="1" customFormat="1" ht="15" customHeight="1">
      <c r="B83" s="247"/>
      <c r="C83" s="248" t="s">
        <v>580</v>
      </c>
      <c r="D83" s="248"/>
      <c r="E83" s="248"/>
      <c r="F83" s="249" t="s">
        <v>575</v>
      </c>
      <c r="G83" s="248"/>
      <c r="H83" s="248" t="s">
        <v>581</v>
      </c>
      <c r="I83" s="248" t="s">
        <v>571</v>
      </c>
      <c r="J83" s="248">
        <v>15</v>
      </c>
      <c r="K83" s="236"/>
    </row>
    <row r="84" spans="2:11" s="1" customFormat="1" ht="15" customHeight="1">
      <c r="B84" s="247"/>
      <c r="C84" s="248" t="s">
        <v>582</v>
      </c>
      <c r="D84" s="248"/>
      <c r="E84" s="248"/>
      <c r="F84" s="249" t="s">
        <v>575</v>
      </c>
      <c r="G84" s="248"/>
      <c r="H84" s="248" t="s">
        <v>583</v>
      </c>
      <c r="I84" s="248" t="s">
        <v>571</v>
      </c>
      <c r="J84" s="248">
        <v>15</v>
      </c>
      <c r="K84" s="236"/>
    </row>
    <row r="85" spans="2:11" s="1" customFormat="1" ht="15" customHeight="1">
      <c r="B85" s="247"/>
      <c r="C85" s="248" t="s">
        <v>584</v>
      </c>
      <c r="D85" s="248"/>
      <c r="E85" s="248"/>
      <c r="F85" s="249" t="s">
        <v>575</v>
      </c>
      <c r="G85" s="248"/>
      <c r="H85" s="248" t="s">
        <v>585</v>
      </c>
      <c r="I85" s="248" t="s">
        <v>571</v>
      </c>
      <c r="J85" s="248">
        <v>20</v>
      </c>
      <c r="K85" s="236"/>
    </row>
    <row r="86" spans="2:11" s="1" customFormat="1" ht="15" customHeight="1">
      <c r="B86" s="247"/>
      <c r="C86" s="248" t="s">
        <v>586</v>
      </c>
      <c r="D86" s="248"/>
      <c r="E86" s="248"/>
      <c r="F86" s="249" t="s">
        <v>575</v>
      </c>
      <c r="G86" s="248"/>
      <c r="H86" s="248" t="s">
        <v>587</v>
      </c>
      <c r="I86" s="248" t="s">
        <v>571</v>
      </c>
      <c r="J86" s="248">
        <v>20</v>
      </c>
      <c r="K86" s="236"/>
    </row>
    <row r="87" spans="2:11" s="1" customFormat="1" ht="15" customHeight="1">
      <c r="B87" s="247"/>
      <c r="C87" s="224" t="s">
        <v>588</v>
      </c>
      <c r="D87" s="224"/>
      <c r="E87" s="224"/>
      <c r="F87" s="245" t="s">
        <v>575</v>
      </c>
      <c r="G87" s="246"/>
      <c r="H87" s="224" t="s">
        <v>589</v>
      </c>
      <c r="I87" s="224" t="s">
        <v>571</v>
      </c>
      <c r="J87" s="224">
        <v>50</v>
      </c>
      <c r="K87" s="236"/>
    </row>
    <row r="88" spans="2:11" s="1" customFormat="1" ht="15" customHeight="1">
      <c r="B88" s="247"/>
      <c r="C88" s="224" t="s">
        <v>590</v>
      </c>
      <c r="D88" s="224"/>
      <c r="E88" s="224"/>
      <c r="F88" s="245" t="s">
        <v>575</v>
      </c>
      <c r="G88" s="246"/>
      <c r="H88" s="224" t="s">
        <v>591</v>
      </c>
      <c r="I88" s="224" t="s">
        <v>571</v>
      </c>
      <c r="J88" s="224">
        <v>20</v>
      </c>
      <c r="K88" s="236"/>
    </row>
    <row r="89" spans="2:11" s="1" customFormat="1" ht="15" customHeight="1">
      <c r="B89" s="247"/>
      <c r="C89" s="224" t="s">
        <v>592</v>
      </c>
      <c r="D89" s="224"/>
      <c r="E89" s="224"/>
      <c r="F89" s="245" t="s">
        <v>575</v>
      </c>
      <c r="G89" s="246"/>
      <c r="H89" s="224" t="s">
        <v>593</v>
      </c>
      <c r="I89" s="224" t="s">
        <v>571</v>
      </c>
      <c r="J89" s="224">
        <v>20</v>
      </c>
      <c r="K89" s="236"/>
    </row>
    <row r="90" spans="2:11" s="1" customFormat="1" ht="15" customHeight="1">
      <c r="B90" s="247"/>
      <c r="C90" s="224" t="s">
        <v>594</v>
      </c>
      <c r="D90" s="224"/>
      <c r="E90" s="224"/>
      <c r="F90" s="245" t="s">
        <v>575</v>
      </c>
      <c r="G90" s="246"/>
      <c r="H90" s="224" t="s">
        <v>595</v>
      </c>
      <c r="I90" s="224" t="s">
        <v>571</v>
      </c>
      <c r="J90" s="224">
        <v>50</v>
      </c>
      <c r="K90" s="236"/>
    </row>
    <row r="91" spans="2:11" s="1" customFormat="1" ht="15" customHeight="1">
      <c r="B91" s="247"/>
      <c r="C91" s="224" t="s">
        <v>596</v>
      </c>
      <c r="D91" s="224"/>
      <c r="E91" s="224"/>
      <c r="F91" s="245" t="s">
        <v>575</v>
      </c>
      <c r="G91" s="246"/>
      <c r="H91" s="224" t="s">
        <v>596</v>
      </c>
      <c r="I91" s="224" t="s">
        <v>571</v>
      </c>
      <c r="J91" s="224">
        <v>50</v>
      </c>
      <c r="K91" s="236"/>
    </row>
    <row r="92" spans="2:11" s="1" customFormat="1" ht="15" customHeight="1">
      <c r="B92" s="247"/>
      <c r="C92" s="224" t="s">
        <v>597</v>
      </c>
      <c r="D92" s="224"/>
      <c r="E92" s="224"/>
      <c r="F92" s="245" t="s">
        <v>575</v>
      </c>
      <c r="G92" s="246"/>
      <c r="H92" s="224" t="s">
        <v>598</v>
      </c>
      <c r="I92" s="224" t="s">
        <v>571</v>
      </c>
      <c r="J92" s="224">
        <v>255</v>
      </c>
      <c r="K92" s="236"/>
    </row>
    <row r="93" spans="2:11" s="1" customFormat="1" ht="15" customHeight="1">
      <c r="B93" s="247"/>
      <c r="C93" s="224" t="s">
        <v>599</v>
      </c>
      <c r="D93" s="224"/>
      <c r="E93" s="224"/>
      <c r="F93" s="245" t="s">
        <v>569</v>
      </c>
      <c r="G93" s="246"/>
      <c r="H93" s="224" t="s">
        <v>600</v>
      </c>
      <c r="I93" s="224" t="s">
        <v>601</v>
      </c>
      <c r="J93" s="224"/>
      <c r="K93" s="236"/>
    </row>
    <row r="94" spans="2:11" s="1" customFormat="1" ht="15" customHeight="1">
      <c r="B94" s="247"/>
      <c r="C94" s="224" t="s">
        <v>602</v>
      </c>
      <c r="D94" s="224"/>
      <c r="E94" s="224"/>
      <c r="F94" s="245" t="s">
        <v>569</v>
      </c>
      <c r="G94" s="246"/>
      <c r="H94" s="224" t="s">
        <v>603</v>
      </c>
      <c r="I94" s="224" t="s">
        <v>604</v>
      </c>
      <c r="J94" s="224"/>
      <c r="K94" s="236"/>
    </row>
    <row r="95" spans="2:11" s="1" customFormat="1" ht="15" customHeight="1">
      <c r="B95" s="247"/>
      <c r="C95" s="224" t="s">
        <v>605</v>
      </c>
      <c r="D95" s="224"/>
      <c r="E95" s="224"/>
      <c r="F95" s="245" t="s">
        <v>569</v>
      </c>
      <c r="G95" s="246"/>
      <c r="H95" s="224" t="s">
        <v>605</v>
      </c>
      <c r="I95" s="224" t="s">
        <v>604</v>
      </c>
      <c r="J95" s="224"/>
      <c r="K95" s="236"/>
    </row>
    <row r="96" spans="2:11" s="1" customFormat="1" ht="15" customHeight="1">
      <c r="B96" s="247"/>
      <c r="C96" s="224" t="s">
        <v>38</v>
      </c>
      <c r="D96" s="224"/>
      <c r="E96" s="224"/>
      <c r="F96" s="245" t="s">
        <v>569</v>
      </c>
      <c r="G96" s="246"/>
      <c r="H96" s="224" t="s">
        <v>606</v>
      </c>
      <c r="I96" s="224" t="s">
        <v>604</v>
      </c>
      <c r="J96" s="224"/>
      <c r="K96" s="236"/>
    </row>
    <row r="97" spans="2:11" s="1" customFormat="1" ht="15" customHeight="1">
      <c r="B97" s="247"/>
      <c r="C97" s="224" t="s">
        <v>48</v>
      </c>
      <c r="D97" s="224"/>
      <c r="E97" s="224"/>
      <c r="F97" s="245" t="s">
        <v>569</v>
      </c>
      <c r="G97" s="246"/>
      <c r="H97" s="224" t="s">
        <v>607</v>
      </c>
      <c r="I97" s="224" t="s">
        <v>604</v>
      </c>
      <c r="J97" s="224"/>
      <c r="K97" s="236"/>
    </row>
    <row r="98" spans="2:11" s="1" customFormat="1" ht="15" customHeight="1">
      <c r="B98" s="250"/>
      <c r="C98" s="251"/>
      <c r="D98" s="251"/>
      <c r="E98" s="251"/>
      <c r="F98" s="251"/>
      <c r="G98" s="251"/>
      <c r="H98" s="251"/>
      <c r="I98" s="251"/>
      <c r="J98" s="251"/>
      <c r="K98" s="252"/>
    </row>
    <row r="99" spans="2:11" s="1" customFormat="1" ht="18.75" customHeight="1">
      <c r="B99" s="253"/>
      <c r="C99" s="254"/>
      <c r="D99" s="254"/>
      <c r="E99" s="254"/>
      <c r="F99" s="254"/>
      <c r="G99" s="254"/>
      <c r="H99" s="254"/>
      <c r="I99" s="254"/>
      <c r="J99" s="254"/>
      <c r="K99" s="253"/>
    </row>
    <row r="100" spans="2:11" s="1" customFormat="1" ht="18.75" customHeight="1">
      <c r="B100" s="231"/>
      <c r="C100" s="231"/>
      <c r="D100" s="231"/>
      <c r="E100" s="231"/>
      <c r="F100" s="231"/>
      <c r="G100" s="231"/>
      <c r="H100" s="231"/>
      <c r="I100" s="231"/>
      <c r="J100" s="231"/>
      <c r="K100" s="231"/>
    </row>
    <row r="101" spans="2:11" s="1" customFormat="1" ht="7.5" customHeight="1">
      <c r="B101" s="232"/>
      <c r="C101" s="233"/>
      <c r="D101" s="233"/>
      <c r="E101" s="233"/>
      <c r="F101" s="233"/>
      <c r="G101" s="233"/>
      <c r="H101" s="233"/>
      <c r="I101" s="233"/>
      <c r="J101" s="233"/>
      <c r="K101" s="234"/>
    </row>
    <row r="102" spans="2:11" s="1" customFormat="1" ht="45" customHeight="1">
      <c r="B102" s="235"/>
      <c r="C102" s="339" t="s">
        <v>608</v>
      </c>
      <c r="D102" s="339"/>
      <c r="E102" s="339"/>
      <c r="F102" s="339"/>
      <c r="G102" s="339"/>
      <c r="H102" s="339"/>
      <c r="I102" s="339"/>
      <c r="J102" s="339"/>
      <c r="K102" s="236"/>
    </row>
    <row r="103" spans="2:11" s="1" customFormat="1" ht="17.25" customHeight="1">
      <c r="B103" s="235"/>
      <c r="C103" s="237" t="s">
        <v>563</v>
      </c>
      <c r="D103" s="237"/>
      <c r="E103" s="237"/>
      <c r="F103" s="237" t="s">
        <v>564</v>
      </c>
      <c r="G103" s="238"/>
      <c r="H103" s="237" t="s">
        <v>54</v>
      </c>
      <c r="I103" s="237" t="s">
        <v>57</v>
      </c>
      <c r="J103" s="237" t="s">
        <v>565</v>
      </c>
      <c r="K103" s="236"/>
    </row>
    <row r="104" spans="2:11" s="1" customFormat="1" ht="17.25" customHeight="1">
      <c r="B104" s="235"/>
      <c r="C104" s="239" t="s">
        <v>566</v>
      </c>
      <c r="D104" s="239"/>
      <c r="E104" s="239"/>
      <c r="F104" s="240" t="s">
        <v>567</v>
      </c>
      <c r="G104" s="241"/>
      <c r="H104" s="239"/>
      <c r="I104" s="239"/>
      <c r="J104" s="239" t="s">
        <v>568</v>
      </c>
      <c r="K104" s="236"/>
    </row>
    <row r="105" spans="2:11" s="1" customFormat="1" ht="5.25" customHeight="1">
      <c r="B105" s="235"/>
      <c r="C105" s="237"/>
      <c r="D105" s="237"/>
      <c r="E105" s="237"/>
      <c r="F105" s="237"/>
      <c r="G105" s="255"/>
      <c r="H105" s="237"/>
      <c r="I105" s="237"/>
      <c r="J105" s="237"/>
      <c r="K105" s="236"/>
    </row>
    <row r="106" spans="2:11" s="1" customFormat="1" ht="15" customHeight="1">
      <c r="B106" s="235"/>
      <c r="C106" s="224" t="s">
        <v>53</v>
      </c>
      <c r="D106" s="244"/>
      <c r="E106" s="244"/>
      <c r="F106" s="245" t="s">
        <v>569</v>
      </c>
      <c r="G106" s="224"/>
      <c r="H106" s="224" t="s">
        <v>609</v>
      </c>
      <c r="I106" s="224" t="s">
        <v>571</v>
      </c>
      <c r="J106" s="224">
        <v>20</v>
      </c>
      <c r="K106" s="236"/>
    </row>
    <row r="107" spans="2:11" s="1" customFormat="1" ht="15" customHeight="1">
      <c r="B107" s="235"/>
      <c r="C107" s="224" t="s">
        <v>572</v>
      </c>
      <c r="D107" s="224"/>
      <c r="E107" s="224"/>
      <c r="F107" s="245" t="s">
        <v>569</v>
      </c>
      <c r="G107" s="224"/>
      <c r="H107" s="224" t="s">
        <v>609</v>
      </c>
      <c r="I107" s="224" t="s">
        <v>571</v>
      </c>
      <c r="J107" s="224">
        <v>120</v>
      </c>
      <c r="K107" s="236"/>
    </row>
    <row r="108" spans="2:11" s="1" customFormat="1" ht="15" customHeight="1">
      <c r="B108" s="247"/>
      <c r="C108" s="224" t="s">
        <v>574</v>
      </c>
      <c r="D108" s="224"/>
      <c r="E108" s="224"/>
      <c r="F108" s="245" t="s">
        <v>575</v>
      </c>
      <c r="G108" s="224"/>
      <c r="H108" s="224" t="s">
        <v>609</v>
      </c>
      <c r="I108" s="224" t="s">
        <v>571</v>
      </c>
      <c r="J108" s="224">
        <v>50</v>
      </c>
      <c r="K108" s="236"/>
    </row>
    <row r="109" spans="2:11" s="1" customFormat="1" ht="15" customHeight="1">
      <c r="B109" s="247"/>
      <c r="C109" s="224" t="s">
        <v>577</v>
      </c>
      <c r="D109" s="224"/>
      <c r="E109" s="224"/>
      <c r="F109" s="245" t="s">
        <v>569</v>
      </c>
      <c r="G109" s="224"/>
      <c r="H109" s="224" t="s">
        <v>609</v>
      </c>
      <c r="I109" s="224" t="s">
        <v>579</v>
      </c>
      <c r="J109" s="224"/>
      <c r="K109" s="236"/>
    </row>
    <row r="110" spans="2:11" s="1" customFormat="1" ht="15" customHeight="1">
      <c r="B110" s="247"/>
      <c r="C110" s="224" t="s">
        <v>588</v>
      </c>
      <c r="D110" s="224"/>
      <c r="E110" s="224"/>
      <c r="F110" s="245" t="s">
        <v>575</v>
      </c>
      <c r="G110" s="224"/>
      <c r="H110" s="224" t="s">
        <v>609</v>
      </c>
      <c r="I110" s="224" t="s">
        <v>571</v>
      </c>
      <c r="J110" s="224">
        <v>50</v>
      </c>
      <c r="K110" s="236"/>
    </row>
    <row r="111" spans="2:11" s="1" customFormat="1" ht="15" customHeight="1">
      <c r="B111" s="247"/>
      <c r="C111" s="224" t="s">
        <v>596</v>
      </c>
      <c r="D111" s="224"/>
      <c r="E111" s="224"/>
      <c r="F111" s="245" t="s">
        <v>575</v>
      </c>
      <c r="G111" s="224"/>
      <c r="H111" s="224" t="s">
        <v>609</v>
      </c>
      <c r="I111" s="224" t="s">
        <v>571</v>
      </c>
      <c r="J111" s="224">
        <v>50</v>
      </c>
      <c r="K111" s="236"/>
    </row>
    <row r="112" spans="2:11" s="1" customFormat="1" ht="15" customHeight="1">
      <c r="B112" s="247"/>
      <c r="C112" s="224" t="s">
        <v>594</v>
      </c>
      <c r="D112" s="224"/>
      <c r="E112" s="224"/>
      <c r="F112" s="245" t="s">
        <v>575</v>
      </c>
      <c r="G112" s="224"/>
      <c r="H112" s="224" t="s">
        <v>609</v>
      </c>
      <c r="I112" s="224" t="s">
        <v>571</v>
      </c>
      <c r="J112" s="224">
        <v>50</v>
      </c>
      <c r="K112" s="236"/>
    </row>
    <row r="113" spans="2:11" s="1" customFormat="1" ht="15" customHeight="1">
      <c r="B113" s="247"/>
      <c r="C113" s="224" t="s">
        <v>53</v>
      </c>
      <c r="D113" s="224"/>
      <c r="E113" s="224"/>
      <c r="F113" s="245" t="s">
        <v>569</v>
      </c>
      <c r="G113" s="224"/>
      <c r="H113" s="224" t="s">
        <v>610</v>
      </c>
      <c r="I113" s="224" t="s">
        <v>571</v>
      </c>
      <c r="J113" s="224">
        <v>20</v>
      </c>
      <c r="K113" s="236"/>
    </row>
    <row r="114" spans="2:11" s="1" customFormat="1" ht="15" customHeight="1">
      <c r="B114" s="247"/>
      <c r="C114" s="224" t="s">
        <v>611</v>
      </c>
      <c r="D114" s="224"/>
      <c r="E114" s="224"/>
      <c r="F114" s="245" t="s">
        <v>569</v>
      </c>
      <c r="G114" s="224"/>
      <c r="H114" s="224" t="s">
        <v>612</v>
      </c>
      <c r="I114" s="224" t="s">
        <v>571</v>
      </c>
      <c r="J114" s="224">
        <v>120</v>
      </c>
      <c r="K114" s="236"/>
    </row>
    <row r="115" spans="2:11" s="1" customFormat="1" ht="15" customHeight="1">
      <c r="B115" s="247"/>
      <c r="C115" s="224" t="s">
        <v>38</v>
      </c>
      <c r="D115" s="224"/>
      <c r="E115" s="224"/>
      <c r="F115" s="245" t="s">
        <v>569</v>
      </c>
      <c r="G115" s="224"/>
      <c r="H115" s="224" t="s">
        <v>613</v>
      </c>
      <c r="I115" s="224" t="s">
        <v>604</v>
      </c>
      <c r="J115" s="224"/>
      <c r="K115" s="236"/>
    </row>
    <row r="116" spans="2:11" s="1" customFormat="1" ht="15" customHeight="1">
      <c r="B116" s="247"/>
      <c r="C116" s="224" t="s">
        <v>48</v>
      </c>
      <c r="D116" s="224"/>
      <c r="E116" s="224"/>
      <c r="F116" s="245" t="s">
        <v>569</v>
      </c>
      <c r="G116" s="224"/>
      <c r="H116" s="224" t="s">
        <v>614</v>
      </c>
      <c r="I116" s="224" t="s">
        <v>604</v>
      </c>
      <c r="J116" s="224"/>
      <c r="K116" s="236"/>
    </row>
    <row r="117" spans="2:11" s="1" customFormat="1" ht="15" customHeight="1">
      <c r="B117" s="247"/>
      <c r="C117" s="224" t="s">
        <v>57</v>
      </c>
      <c r="D117" s="224"/>
      <c r="E117" s="224"/>
      <c r="F117" s="245" t="s">
        <v>569</v>
      </c>
      <c r="G117" s="224"/>
      <c r="H117" s="224" t="s">
        <v>615</v>
      </c>
      <c r="I117" s="224" t="s">
        <v>616</v>
      </c>
      <c r="J117" s="224"/>
      <c r="K117" s="236"/>
    </row>
    <row r="118" spans="2:11" s="1" customFormat="1" ht="15" customHeight="1">
      <c r="B118" s="250"/>
      <c r="C118" s="256"/>
      <c r="D118" s="256"/>
      <c r="E118" s="256"/>
      <c r="F118" s="256"/>
      <c r="G118" s="256"/>
      <c r="H118" s="256"/>
      <c r="I118" s="256"/>
      <c r="J118" s="256"/>
      <c r="K118" s="252"/>
    </row>
    <row r="119" spans="2:11" s="1" customFormat="1" ht="18.75" customHeight="1">
      <c r="B119" s="257"/>
      <c r="C119" s="258"/>
      <c r="D119" s="258"/>
      <c r="E119" s="258"/>
      <c r="F119" s="259"/>
      <c r="G119" s="258"/>
      <c r="H119" s="258"/>
      <c r="I119" s="258"/>
      <c r="J119" s="258"/>
      <c r="K119" s="257"/>
    </row>
    <row r="120" spans="2:11" s="1" customFormat="1" ht="18.75" customHeight="1">
      <c r="B120" s="231"/>
      <c r="C120" s="231"/>
      <c r="D120" s="231"/>
      <c r="E120" s="231"/>
      <c r="F120" s="231"/>
      <c r="G120" s="231"/>
      <c r="H120" s="231"/>
      <c r="I120" s="231"/>
      <c r="J120" s="231"/>
      <c r="K120" s="231"/>
    </row>
    <row r="121" spans="2:11" s="1" customFormat="1" ht="7.5" customHeight="1">
      <c r="B121" s="260"/>
      <c r="C121" s="261"/>
      <c r="D121" s="261"/>
      <c r="E121" s="261"/>
      <c r="F121" s="261"/>
      <c r="G121" s="261"/>
      <c r="H121" s="261"/>
      <c r="I121" s="261"/>
      <c r="J121" s="261"/>
      <c r="K121" s="262"/>
    </row>
    <row r="122" spans="2:11" s="1" customFormat="1" ht="45" customHeight="1">
      <c r="B122" s="263"/>
      <c r="C122" s="340" t="s">
        <v>617</v>
      </c>
      <c r="D122" s="340"/>
      <c r="E122" s="340"/>
      <c r="F122" s="340"/>
      <c r="G122" s="340"/>
      <c r="H122" s="340"/>
      <c r="I122" s="340"/>
      <c r="J122" s="340"/>
      <c r="K122" s="264"/>
    </row>
    <row r="123" spans="2:11" s="1" customFormat="1" ht="17.25" customHeight="1">
      <c r="B123" s="265"/>
      <c r="C123" s="237" t="s">
        <v>563</v>
      </c>
      <c r="D123" s="237"/>
      <c r="E123" s="237"/>
      <c r="F123" s="237" t="s">
        <v>564</v>
      </c>
      <c r="G123" s="238"/>
      <c r="H123" s="237" t="s">
        <v>54</v>
      </c>
      <c r="I123" s="237" t="s">
        <v>57</v>
      </c>
      <c r="J123" s="237" t="s">
        <v>565</v>
      </c>
      <c r="K123" s="266"/>
    </row>
    <row r="124" spans="2:11" s="1" customFormat="1" ht="17.25" customHeight="1">
      <c r="B124" s="265"/>
      <c r="C124" s="239" t="s">
        <v>566</v>
      </c>
      <c r="D124" s="239"/>
      <c r="E124" s="239"/>
      <c r="F124" s="240" t="s">
        <v>567</v>
      </c>
      <c r="G124" s="241"/>
      <c r="H124" s="239"/>
      <c r="I124" s="239"/>
      <c r="J124" s="239" t="s">
        <v>568</v>
      </c>
      <c r="K124" s="266"/>
    </row>
    <row r="125" spans="2:11" s="1" customFormat="1" ht="5.25" customHeight="1">
      <c r="B125" s="267"/>
      <c r="C125" s="242"/>
      <c r="D125" s="242"/>
      <c r="E125" s="242"/>
      <c r="F125" s="242"/>
      <c r="G125" s="268"/>
      <c r="H125" s="242"/>
      <c r="I125" s="242"/>
      <c r="J125" s="242"/>
      <c r="K125" s="269"/>
    </row>
    <row r="126" spans="2:11" s="1" customFormat="1" ht="15" customHeight="1">
      <c r="B126" s="267"/>
      <c r="C126" s="224" t="s">
        <v>572</v>
      </c>
      <c r="D126" s="244"/>
      <c r="E126" s="244"/>
      <c r="F126" s="245" t="s">
        <v>569</v>
      </c>
      <c r="G126" s="224"/>
      <c r="H126" s="224" t="s">
        <v>609</v>
      </c>
      <c r="I126" s="224" t="s">
        <v>571</v>
      </c>
      <c r="J126" s="224">
        <v>120</v>
      </c>
      <c r="K126" s="270"/>
    </row>
    <row r="127" spans="2:11" s="1" customFormat="1" ht="15" customHeight="1">
      <c r="B127" s="267"/>
      <c r="C127" s="224" t="s">
        <v>618</v>
      </c>
      <c r="D127" s="224"/>
      <c r="E127" s="224"/>
      <c r="F127" s="245" t="s">
        <v>569</v>
      </c>
      <c r="G127" s="224"/>
      <c r="H127" s="224" t="s">
        <v>619</v>
      </c>
      <c r="I127" s="224" t="s">
        <v>571</v>
      </c>
      <c r="J127" s="224" t="s">
        <v>620</v>
      </c>
      <c r="K127" s="270"/>
    </row>
    <row r="128" spans="2:11" s="1" customFormat="1" ht="15" customHeight="1">
      <c r="B128" s="267"/>
      <c r="C128" s="224" t="s">
        <v>84</v>
      </c>
      <c r="D128" s="224"/>
      <c r="E128" s="224"/>
      <c r="F128" s="245" t="s">
        <v>569</v>
      </c>
      <c r="G128" s="224"/>
      <c r="H128" s="224" t="s">
        <v>621</v>
      </c>
      <c r="I128" s="224" t="s">
        <v>571</v>
      </c>
      <c r="J128" s="224" t="s">
        <v>620</v>
      </c>
      <c r="K128" s="270"/>
    </row>
    <row r="129" spans="2:11" s="1" customFormat="1" ht="15" customHeight="1">
      <c r="B129" s="267"/>
      <c r="C129" s="224" t="s">
        <v>580</v>
      </c>
      <c r="D129" s="224"/>
      <c r="E129" s="224"/>
      <c r="F129" s="245" t="s">
        <v>575</v>
      </c>
      <c r="G129" s="224"/>
      <c r="H129" s="224" t="s">
        <v>581</v>
      </c>
      <c r="I129" s="224" t="s">
        <v>571</v>
      </c>
      <c r="J129" s="224">
        <v>15</v>
      </c>
      <c r="K129" s="270"/>
    </row>
    <row r="130" spans="2:11" s="1" customFormat="1" ht="15" customHeight="1">
      <c r="B130" s="267"/>
      <c r="C130" s="248" t="s">
        <v>582</v>
      </c>
      <c r="D130" s="248"/>
      <c r="E130" s="248"/>
      <c r="F130" s="249" t="s">
        <v>575</v>
      </c>
      <c r="G130" s="248"/>
      <c r="H130" s="248" t="s">
        <v>583</v>
      </c>
      <c r="I130" s="248" t="s">
        <v>571</v>
      </c>
      <c r="J130" s="248">
        <v>15</v>
      </c>
      <c r="K130" s="270"/>
    </row>
    <row r="131" spans="2:11" s="1" customFormat="1" ht="15" customHeight="1">
      <c r="B131" s="267"/>
      <c r="C131" s="248" t="s">
        <v>584</v>
      </c>
      <c r="D131" s="248"/>
      <c r="E131" s="248"/>
      <c r="F131" s="249" t="s">
        <v>575</v>
      </c>
      <c r="G131" s="248"/>
      <c r="H131" s="248" t="s">
        <v>585</v>
      </c>
      <c r="I131" s="248" t="s">
        <v>571</v>
      </c>
      <c r="J131" s="248">
        <v>20</v>
      </c>
      <c r="K131" s="270"/>
    </row>
    <row r="132" spans="2:11" s="1" customFormat="1" ht="15" customHeight="1">
      <c r="B132" s="267"/>
      <c r="C132" s="248" t="s">
        <v>586</v>
      </c>
      <c r="D132" s="248"/>
      <c r="E132" s="248"/>
      <c r="F132" s="249" t="s">
        <v>575</v>
      </c>
      <c r="G132" s="248"/>
      <c r="H132" s="248" t="s">
        <v>587</v>
      </c>
      <c r="I132" s="248" t="s">
        <v>571</v>
      </c>
      <c r="J132" s="248">
        <v>20</v>
      </c>
      <c r="K132" s="270"/>
    </row>
    <row r="133" spans="2:11" s="1" customFormat="1" ht="15" customHeight="1">
      <c r="B133" s="267"/>
      <c r="C133" s="224" t="s">
        <v>574</v>
      </c>
      <c r="D133" s="224"/>
      <c r="E133" s="224"/>
      <c r="F133" s="245" t="s">
        <v>575</v>
      </c>
      <c r="G133" s="224"/>
      <c r="H133" s="224" t="s">
        <v>609</v>
      </c>
      <c r="I133" s="224" t="s">
        <v>571</v>
      </c>
      <c r="J133" s="224">
        <v>50</v>
      </c>
      <c r="K133" s="270"/>
    </row>
    <row r="134" spans="2:11" s="1" customFormat="1" ht="15" customHeight="1">
      <c r="B134" s="267"/>
      <c r="C134" s="224" t="s">
        <v>588</v>
      </c>
      <c r="D134" s="224"/>
      <c r="E134" s="224"/>
      <c r="F134" s="245" t="s">
        <v>575</v>
      </c>
      <c r="G134" s="224"/>
      <c r="H134" s="224" t="s">
        <v>609</v>
      </c>
      <c r="I134" s="224" t="s">
        <v>571</v>
      </c>
      <c r="J134" s="224">
        <v>50</v>
      </c>
      <c r="K134" s="270"/>
    </row>
    <row r="135" spans="2:11" s="1" customFormat="1" ht="15" customHeight="1">
      <c r="B135" s="267"/>
      <c r="C135" s="224" t="s">
        <v>594</v>
      </c>
      <c r="D135" s="224"/>
      <c r="E135" s="224"/>
      <c r="F135" s="245" t="s">
        <v>575</v>
      </c>
      <c r="G135" s="224"/>
      <c r="H135" s="224" t="s">
        <v>609</v>
      </c>
      <c r="I135" s="224" t="s">
        <v>571</v>
      </c>
      <c r="J135" s="224">
        <v>50</v>
      </c>
      <c r="K135" s="270"/>
    </row>
    <row r="136" spans="2:11" s="1" customFormat="1" ht="15" customHeight="1">
      <c r="B136" s="267"/>
      <c r="C136" s="224" t="s">
        <v>596</v>
      </c>
      <c r="D136" s="224"/>
      <c r="E136" s="224"/>
      <c r="F136" s="245" t="s">
        <v>575</v>
      </c>
      <c r="G136" s="224"/>
      <c r="H136" s="224" t="s">
        <v>609</v>
      </c>
      <c r="I136" s="224" t="s">
        <v>571</v>
      </c>
      <c r="J136" s="224">
        <v>50</v>
      </c>
      <c r="K136" s="270"/>
    </row>
    <row r="137" spans="2:11" s="1" customFormat="1" ht="15" customHeight="1">
      <c r="B137" s="267"/>
      <c r="C137" s="224" t="s">
        <v>597</v>
      </c>
      <c r="D137" s="224"/>
      <c r="E137" s="224"/>
      <c r="F137" s="245" t="s">
        <v>575</v>
      </c>
      <c r="G137" s="224"/>
      <c r="H137" s="224" t="s">
        <v>622</v>
      </c>
      <c r="I137" s="224" t="s">
        <v>571</v>
      </c>
      <c r="J137" s="224">
        <v>255</v>
      </c>
      <c r="K137" s="270"/>
    </row>
    <row r="138" spans="2:11" s="1" customFormat="1" ht="15" customHeight="1">
      <c r="B138" s="267"/>
      <c r="C138" s="224" t="s">
        <v>599</v>
      </c>
      <c r="D138" s="224"/>
      <c r="E138" s="224"/>
      <c r="F138" s="245" t="s">
        <v>569</v>
      </c>
      <c r="G138" s="224"/>
      <c r="H138" s="224" t="s">
        <v>623</v>
      </c>
      <c r="I138" s="224" t="s">
        <v>601</v>
      </c>
      <c r="J138" s="224"/>
      <c r="K138" s="270"/>
    </row>
    <row r="139" spans="2:11" s="1" customFormat="1" ht="15" customHeight="1">
      <c r="B139" s="267"/>
      <c r="C139" s="224" t="s">
        <v>602</v>
      </c>
      <c r="D139" s="224"/>
      <c r="E139" s="224"/>
      <c r="F139" s="245" t="s">
        <v>569</v>
      </c>
      <c r="G139" s="224"/>
      <c r="H139" s="224" t="s">
        <v>624</v>
      </c>
      <c r="I139" s="224" t="s">
        <v>604</v>
      </c>
      <c r="J139" s="224"/>
      <c r="K139" s="270"/>
    </row>
    <row r="140" spans="2:11" s="1" customFormat="1" ht="15" customHeight="1">
      <c r="B140" s="267"/>
      <c r="C140" s="224" t="s">
        <v>605</v>
      </c>
      <c r="D140" s="224"/>
      <c r="E140" s="224"/>
      <c r="F140" s="245" t="s">
        <v>569</v>
      </c>
      <c r="G140" s="224"/>
      <c r="H140" s="224" t="s">
        <v>605</v>
      </c>
      <c r="I140" s="224" t="s">
        <v>604</v>
      </c>
      <c r="J140" s="224"/>
      <c r="K140" s="270"/>
    </row>
    <row r="141" spans="2:11" s="1" customFormat="1" ht="15" customHeight="1">
      <c r="B141" s="267"/>
      <c r="C141" s="224" t="s">
        <v>38</v>
      </c>
      <c r="D141" s="224"/>
      <c r="E141" s="224"/>
      <c r="F141" s="245" t="s">
        <v>569</v>
      </c>
      <c r="G141" s="224"/>
      <c r="H141" s="224" t="s">
        <v>625</v>
      </c>
      <c r="I141" s="224" t="s">
        <v>604</v>
      </c>
      <c r="J141" s="224"/>
      <c r="K141" s="270"/>
    </row>
    <row r="142" spans="2:11" s="1" customFormat="1" ht="15" customHeight="1">
      <c r="B142" s="267"/>
      <c r="C142" s="224" t="s">
        <v>626</v>
      </c>
      <c r="D142" s="224"/>
      <c r="E142" s="224"/>
      <c r="F142" s="245" t="s">
        <v>569</v>
      </c>
      <c r="G142" s="224"/>
      <c r="H142" s="224" t="s">
        <v>627</v>
      </c>
      <c r="I142" s="224" t="s">
        <v>604</v>
      </c>
      <c r="J142" s="224"/>
      <c r="K142" s="270"/>
    </row>
    <row r="143" spans="2:11" s="1" customFormat="1" ht="15" customHeight="1">
      <c r="B143" s="271"/>
      <c r="C143" s="272"/>
      <c r="D143" s="272"/>
      <c r="E143" s="272"/>
      <c r="F143" s="272"/>
      <c r="G143" s="272"/>
      <c r="H143" s="272"/>
      <c r="I143" s="272"/>
      <c r="J143" s="272"/>
      <c r="K143" s="273"/>
    </row>
    <row r="144" spans="2:11" s="1" customFormat="1" ht="18.75" customHeight="1">
      <c r="B144" s="258"/>
      <c r="C144" s="258"/>
      <c r="D144" s="258"/>
      <c r="E144" s="258"/>
      <c r="F144" s="259"/>
      <c r="G144" s="258"/>
      <c r="H144" s="258"/>
      <c r="I144" s="258"/>
      <c r="J144" s="258"/>
      <c r="K144" s="258"/>
    </row>
    <row r="145" spans="2:11" s="1" customFormat="1" ht="18.75" customHeight="1">
      <c r="B145" s="231"/>
      <c r="C145" s="231"/>
      <c r="D145" s="231"/>
      <c r="E145" s="231"/>
      <c r="F145" s="231"/>
      <c r="G145" s="231"/>
      <c r="H145" s="231"/>
      <c r="I145" s="231"/>
      <c r="J145" s="231"/>
      <c r="K145" s="231"/>
    </row>
    <row r="146" spans="2:11" s="1" customFormat="1" ht="7.5" customHeight="1">
      <c r="B146" s="232"/>
      <c r="C146" s="233"/>
      <c r="D146" s="233"/>
      <c r="E146" s="233"/>
      <c r="F146" s="233"/>
      <c r="G146" s="233"/>
      <c r="H146" s="233"/>
      <c r="I146" s="233"/>
      <c r="J146" s="233"/>
      <c r="K146" s="234"/>
    </row>
    <row r="147" spans="2:11" s="1" customFormat="1" ht="45" customHeight="1">
      <c r="B147" s="235"/>
      <c r="C147" s="339" t="s">
        <v>628</v>
      </c>
      <c r="D147" s="339"/>
      <c r="E147" s="339"/>
      <c r="F147" s="339"/>
      <c r="G147" s="339"/>
      <c r="H147" s="339"/>
      <c r="I147" s="339"/>
      <c r="J147" s="339"/>
      <c r="K147" s="236"/>
    </row>
    <row r="148" spans="2:11" s="1" customFormat="1" ht="17.25" customHeight="1">
      <c r="B148" s="235"/>
      <c r="C148" s="237" t="s">
        <v>563</v>
      </c>
      <c r="D148" s="237"/>
      <c r="E148" s="237"/>
      <c r="F148" s="237" t="s">
        <v>564</v>
      </c>
      <c r="G148" s="238"/>
      <c r="H148" s="237" t="s">
        <v>54</v>
      </c>
      <c r="I148" s="237" t="s">
        <v>57</v>
      </c>
      <c r="J148" s="237" t="s">
        <v>565</v>
      </c>
      <c r="K148" s="236"/>
    </row>
    <row r="149" spans="2:11" s="1" customFormat="1" ht="17.25" customHeight="1">
      <c r="B149" s="235"/>
      <c r="C149" s="239" t="s">
        <v>566</v>
      </c>
      <c r="D149" s="239"/>
      <c r="E149" s="239"/>
      <c r="F149" s="240" t="s">
        <v>567</v>
      </c>
      <c r="G149" s="241"/>
      <c r="H149" s="239"/>
      <c r="I149" s="239"/>
      <c r="J149" s="239" t="s">
        <v>568</v>
      </c>
      <c r="K149" s="236"/>
    </row>
    <row r="150" spans="2:11" s="1" customFormat="1" ht="5.25" customHeight="1">
      <c r="B150" s="247"/>
      <c r="C150" s="242"/>
      <c r="D150" s="242"/>
      <c r="E150" s="242"/>
      <c r="F150" s="242"/>
      <c r="G150" s="243"/>
      <c r="H150" s="242"/>
      <c r="I150" s="242"/>
      <c r="J150" s="242"/>
      <c r="K150" s="270"/>
    </row>
    <row r="151" spans="2:11" s="1" customFormat="1" ht="15" customHeight="1">
      <c r="B151" s="247"/>
      <c r="C151" s="274" t="s">
        <v>572</v>
      </c>
      <c r="D151" s="224"/>
      <c r="E151" s="224"/>
      <c r="F151" s="275" t="s">
        <v>569</v>
      </c>
      <c r="G151" s="224"/>
      <c r="H151" s="274" t="s">
        <v>609</v>
      </c>
      <c r="I151" s="274" t="s">
        <v>571</v>
      </c>
      <c r="J151" s="274">
        <v>120</v>
      </c>
      <c r="K151" s="270"/>
    </row>
    <row r="152" spans="2:11" s="1" customFormat="1" ht="15" customHeight="1">
      <c r="B152" s="247"/>
      <c r="C152" s="274" t="s">
        <v>618</v>
      </c>
      <c r="D152" s="224"/>
      <c r="E152" s="224"/>
      <c r="F152" s="275" t="s">
        <v>569</v>
      </c>
      <c r="G152" s="224"/>
      <c r="H152" s="274" t="s">
        <v>629</v>
      </c>
      <c r="I152" s="274" t="s">
        <v>571</v>
      </c>
      <c r="J152" s="274" t="s">
        <v>620</v>
      </c>
      <c r="K152" s="270"/>
    </row>
    <row r="153" spans="2:11" s="1" customFormat="1" ht="15" customHeight="1">
      <c r="B153" s="247"/>
      <c r="C153" s="274" t="s">
        <v>84</v>
      </c>
      <c r="D153" s="224"/>
      <c r="E153" s="224"/>
      <c r="F153" s="275" t="s">
        <v>569</v>
      </c>
      <c r="G153" s="224"/>
      <c r="H153" s="274" t="s">
        <v>630</v>
      </c>
      <c r="I153" s="274" t="s">
        <v>571</v>
      </c>
      <c r="J153" s="274" t="s">
        <v>620</v>
      </c>
      <c r="K153" s="270"/>
    </row>
    <row r="154" spans="2:11" s="1" customFormat="1" ht="15" customHeight="1">
      <c r="B154" s="247"/>
      <c r="C154" s="274" t="s">
        <v>574</v>
      </c>
      <c r="D154" s="224"/>
      <c r="E154" s="224"/>
      <c r="F154" s="275" t="s">
        <v>575</v>
      </c>
      <c r="G154" s="224"/>
      <c r="H154" s="274" t="s">
        <v>609</v>
      </c>
      <c r="I154" s="274" t="s">
        <v>571</v>
      </c>
      <c r="J154" s="274">
        <v>50</v>
      </c>
      <c r="K154" s="270"/>
    </row>
    <row r="155" spans="2:11" s="1" customFormat="1" ht="15" customHeight="1">
      <c r="B155" s="247"/>
      <c r="C155" s="274" t="s">
        <v>577</v>
      </c>
      <c r="D155" s="224"/>
      <c r="E155" s="224"/>
      <c r="F155" s="275" t="s">
        <v>569</v>
      </c>
      <c r="G155" s="224"/>
      <c r="H155" s="274" t="s">
        <v>609</v>
      </c>
      <c r="I155" s="274" t="s">
        <v>579</v>
      </c>
      <c r="J155" s="274"/>
      <c r="K155" s="270"/>
    </row>
    <row r="156" spans="2:11" s="1" customFormat="1" ht="15" customHeight="1">
      <c r="B156" s="247"/>
      <c r="C156" s="274" t="s">
        <v>588</v>
      </c>
      <c r="D156" s="224"/>
      <c r="E156" s="224"/>
      <c r="F156" s="275" t="s">
        <v>575</v>
      </c>
      <c r="G156" s="224"/>
      <c r="H156" s="274" t="s">
        <v>609</v>
      </c>
      <c r="I156" s="274" t="s">
        <v>571</v>
      </c>
      <c r="J156" s="274">
        <v>50</v>
      </c>
      <c r="K156" s="270"/>
    </row>
    <row r="157" spans="2:11" s="1" customFormat="1" ht="15" customHeight="1">
      <c r="B157" s="247"/>
      <c r="C157" s="274" t="s">
        <v>596</v>
      </c>
      <c r="D157" s="224"/>
      <c r="E157" s="224"/>
      <c r="F157" s="275" t="s">
        <v>575</v>
      </c>
      <c r="G157" s="224"/>
      <c r="H157" s="274" t="s">
        <v>609</v>
      </c>
      <c r="I157" s="274" t="s">
        <v>571</v>
      </c>
      <c r="J157" s="274">
        <v>50</v>
      </c>
      <c r="K157" s="270"/>
    </row>
    <row r="158" spans="2:11" s="1" customFormat="1" ht="15" customHeight="1">
      <c r="B158" s="247"/>
      <c r="C158" s="274" t="s">
        <v>594</v>
      </c>
      <c r="D158" s="224"/>
      <c r="E158" s="224"/>
      <c r="F158" s="275" t="s">
        <v>575</v>
      </c>
      <c r="G158" s="224"/>
      <c r="H158" s="274" t="s">
        <v>609</v>
      </c>
      <c r="I158" s="274" t="s">
        <v>571</v>
      </c>
      <c r="J158" s="274">
        <v>50</v>
      </c>
      <c r="K158" s="270"/>
    </row>
    <row r="159" spans="2:11" s="1" customFormat="1" ht="15" customHeight="1">
      <c r="B159" s="247"/>
      <c r="C159" s="274" t="s">
        <v>97</v>
      </c>
      <c r="D159" s="224"/>
      <c r="E159" s="224"/>
      <c r="F159" s="275" t="s">
        <v>569</v>
      </c>
      <c r="G159" s="224"/>
      <c r="H159" s="274" t="s">
        <v>631</v>
      </c>
      <c r="I159" s="274" t="s">
        <v>571</v>
      </c>
      <c r="J159" s="274" t="s">
        <v>632</v>
      </c>
      <c r="K159" s="270"/>
    </row>
    <row r="160" spans="2:11" s="1" customFormat="1" ht="15" customHeight="1">
      <c r="B160" s="247"/>
      <c r="C160" s="274" t="s">
        <v>633</v>
      </c>
      <c r="D160" s="224"/>
      <c r="E160" s="224"/>
      <c r="F160" s="275" t="s">
        <v>569</v>
      </c>
      <c r="G160" s="224"/>
      <c r="H160" s="274" t="s">
        <v>634</v>
      </c>
      <c r="I160" s="274" t="s">
        <v>604</v>
      </c>
      <c r="J160" s="274"/>
      <c r="K160" s="270"/>
    </row>
    <row r="161" spans="2:11" s="1" customFormat="1" ht="15" customHeight="1">
      <c r="B161" s="276"/>
      <c r="C161" s="256"/>
      <c r="D161" s="256"/>
      <c r="E161" s="256"/>
      <c r="F161" s="256"/>
      <c r="G161" s="256"/>
      <c r="H161" s="256"/>
      <c r="I161" s="256"/>
      <c r="J161" s="256"/>
      <c r="K161" s="277"/>
    </row>
    <row r="162" spans="2:11" s="1" customFormat="1" ht="18.75" customHeight="1">
      <c r="B162" s="258"/>
      <c r="C162" s="268"/>
      <c r="D162" s="268"/>
      <c r="E162" s="268"/>
      <c r="F162" s="278"/>
      <c r="G162" s="268"/>
      <c r="H162" s="268"/>
      <c r="I162" s="268"/>
      <c r="J162" s="268"/>
      <c r="K162" s="258"/>
    </row>
    <row r="163" spans="2:11" s="1" customFormat="1" ht="18.75" customHeight="1">
      <c r="B163" s="231"/>
      <c r="C163" s="231"/>
      <c r="D163" s="231"/>
      <c r="E163" s="231"/>
      <c r="F163" s="231"/>
      <c r="G163" s="231"/>
      <c r="H163" s="231"/>
      <c r="I163" s="231"/>
      <c r="J163" s="231"/>
      <c r="K163" s="231"/>
    </row>
    <row r="164" spans="2:11" s="1" customFormat="1" ht="7.5" customHeight="1">
      <c r="B164" s="213"/>
      <c r="C164" s="214"/>
      <c r="D164" s="214"/>
      <c r="E164" s="214"/>
      <c r="F164" s="214"/>
      <c r="G164" s="214"/>
      <c r="H164" s="214"/>
      <c r="I164" s="214"/>
      <c r="J164" s="214"/>
      <c r="K164" s="215"/>
    </row>
    <row r="165" spans="2:11" s="1" customFormat="1" ht="45" customHeight="1">
      <c r="B165" s="216"/>
      <c r="C165" s="340" t="s">
        <v>635</v>
      </c>
      <c r="D165" s="340"/>
      <c r="E165" s="340"/>
      <c r="F165" s="340"/>
      <c r="G165" s="340"/>
      <c r="H165" s="340"/>
      <c r="I165" s="340"/>
      <c r="J165" s="340"/>
      <c r="K165" s="217"/>
    </row>
    <row r="166" spans="2:11" s="1" customFormat="1" ht="17.25" customHeight="1">
      <c r="B166" s="216"/>
      <c r="C166" s="237" t="s">
        <v>563</v>
      </c>
      <c r="D166" s="237"/>
      <c r="E166" s="237"/>
      <c r="F166" s="237" t="s">
        <v>564</v>
      </c>
      <c r="G166" s="279"/>
      <c r="H166" s="280" t="s">
        <v>54</v>
      </c>
      <c r="I166" s="280" t="s">
        <v>57</v>
      </c>
      <c r="J166" s="237" t="s">
        <v>565</v>
      </c>
      <c r="K166" s="217"/>
    </row>
    <row r="167" spans="2:11" s="1" customFormat="1" ht="17.25" customHeight="1">
      <c r="B167" s="218"/>
      <c r="C167" s="239" t="s">
        <v>566</v>
      </c>
      <c r="D167" s="239"/>
      <c r="E167" s="239"/>
      <c r="F167" s="240" t="s">
        <v>567</v>
      </c>
      <c r="G167" s="281"/>
      <c r="H167" s="282"/>
      <c r="I167" s="282"/>
      <c r="J167" s="239" t="s">
        <v>568</v>
      </c>
      <c r="K167" s="219"/>
    </row>
    <row r="168" spans="2:11" s="1" customFormat="1" ht="5.25" customHeight="1">
      <c r="B168" s="247"/>
      <c r="C168" s="242"/>
      <c r="D168" s="242"/>
      <c r="E168" s="242"/>
      <c r="F168" s="242"/>
      <c r="G168" s="243"/>
      <c r="H168" s="242"/>
      <c r="I168" s="242"/>
      <c r="J168" s="242"/>
      <c r="K168" s="270"/>
    </row>
    <row r="169" spans="2:11" s="1" customFormat="1" ht="15" customHeight="1">
      <c r="B169" s="247"/>
      <c r="C169" s="224" t="s">
        <v>572</v>
      </c>
      <c r="D169" s="224"/>
      <c r="E169" s="224"/>
      <c r="F169" s="245" t="s">
        <v>569</v>
      </c>
      <c r="G169" s="224"/>
      <c r="H169" s="224" t="s">
        <v>609</v>
      </c>
      <c r="I169" s="224" t="s">
        <v>571</v>
      </c>
      <c r="J169" s="224">
        <v>120</v>
      </c>
      <c r="K169" s="270"/>
    </row>
    <row r="170" spans="2:11" s="1" customFormat="1" ht="15" customHeight="1">
      <c r="B170" s="247"/>
      <c r="C170" s="224" t="s">
        <v>618</v>
      </c>
      <c r="D170" s="224"/>
      <c r="E170" s="224"/>
      <c r="F170" s="245" t="s">
        <v>569</v>
      </c>
      <c r="G170" s="224"/>
      <c r="H170" s="224" t="s">
        <v>619</v>
      </c>
      <c r="I170" s="224" t="s">
        <v>571</v>
      </c>
      <c r="J170" s="224" t="s">
        <v>620</v>
      </c>
      <c r="K170" s="270"/>
    </row>
    <row r="171" spans="2:11" s="1" customFormat="1" ht="15" customHeight="1">
      <c r="B171" s="247"/>
      <c r="C171" s="224" t="s">
        <v>84</v>
      </c>
      <c r="D171" s="224"/>
      <c r="E171" s="224"/>
      <c r="F171" s="245" t="s">
        <v>569</v>
      </c>
      <c r="G171" s="224"/>
      <c r="H171" s="224" t="s">
        <v>636</v>
      </c>
      <c r="I171" s="224" t="s">
        <v>571</v>
      </c>
      <c r="J171" s="224" t="s">
        <v>620</v>
      </c>
      <c r="K171" s="270"/>
    </row>
    <row r="172" spans="2:11" s="1" customFormat="1" ht="15" customHeight="1">
      <c r="B172" s="247"/>
      <c r="C172" s="224" t="s">
        <v>574</v>
      </c>
      <c r="D172" s="224"/>
      <c r="E172" s="224"/>
      <c r="F172" s="245" t="s">
        <v>575</v>
      </c>
      <c r="G172" s="224"/>
      <c r="H172" s="224" t="s">
        <v>636</v>
      </c>
      <c r="I172" s="224" t="s">
        <v>571</v>
      </c>
      <c r="J172" s="224">
        <v>50</v>
      </c>
      <c r="K172" s="270"/>
    </row>
    <row r="173" spans="2:11" s="1" customFormat="1" ht="15" customHeight="1">
      <c r="B173" s="247"/>
      <c r="C173" s="224" t="s">
        <v>577</v>
      </c>
      <c r="D173" s="224"/>
      <c r="E173" s="224"/>
      <c r="F173" s="245" t="s">
        <v>569</v>
      </c>
      <c r="G173" s="224"/>
      <c r="H173" s="224" t="s">
        <v>636</v>
      </c>
      <c r="I173" s="224" t="s">
        <v>579</v>
      </c>
      <c r="J173" s="224"/>
      <c r="K173" s="270"/>
    </row>
    <row r="174" spans="2:11" s="1" customFormat="1" ht="15" customHeight="1">
      <c r="B174" s="247"/>
      <c r="C174" s="224" t="s">
        <v>588</v>
      </c>
      <c r="D174" s="224"/>
      <c r="E174" s="224"/>
      <c r="F174" s="245" t="s">
        <v>575</v>
      </c>
      <c r="G174" s="224"/>
      <c r="H174" s="224" t="s">
        <v>636</v>
      </c>
      <c r="I174" s="224" t="s">
        <v>571</v>
      </c>
      <c r="J174" s="224">
        <v>50</v>
      </c>
      <c r="K174" s="270"/>
    </row>
    <row r="175" spans="2:11" s="1" customFormat="1" ht="15" customHeight="1">
      <c r="B175" s="247"/>
      <c r="C175" s="224" t="s">
        <v>596</v>
      </c>
      <c r="D175" s="224"/>
      <c r="E175" s="224"/>
      <c r="F175" s="245" t="s">
        <v>575</v>
      </c>
      <c r="G175" s="224"/>
      <c r="H175" s="224" t="s">
        <v>636</v>
      </c>
      <c r="I175" s="224" t="s">
        <v>571</v>
      </c>
      <c r="J175" s="224">
        <v>50</v>
      </c>
      <c r="K175" s="270"/>
    </row>
    <row r="176" spans="2:11" s="1" customFormat="1" ht="15" customHeight="1">
      <c r="B176" s="247"/>
      <c r="C176" s="224" t="s">
        <v>594</v>
      </c>
      <c r="D176" s="224"/>
      <c r="E176" s="224"/>
      <c r="F176" s="245" t="s">
        <v>575</v>
      </c>
      <c r="G176" s="224"/>
      <c r="H176" s="224" t="s">
        <v>636</v>
      </c>
      <c r="I176" s="224" t="s">
        <v>571</v>
      </c>
      <c r="J176" s="224">
        <v>50</v>
      </c>
      <c r="K176" s="270"/>
    </row>
    <row r="177" spans="2:11" s="1" customFormat="1" ht="15" customHeight="1">
      <c r="B177" s="247"/>
      <c r="C177" s="224" t="s">
        <v>117</v>
      </c>
      <c r="D177" s="224"/>
      <c r="E177" s="224"/>
      <c r="F177" s="245" t="s">
        <v>569</v>
      </c>
      <c r="G177" s="224"/>
      <c r="H177" s="224" t="s">
        <v>637</v>
      </c>
      <c r="I177" s="224" t="s">
        <v>638</v>
      </c>
      <c r="J177" s="224"/>
      <c r="K177" s="270"/>
    </row>
    <row r="178" spans="2:11" s="1" customFormat="1" ht="15" customHeight="1">
      <c r="B178" s="247"/>
      <c r="C178" s="224" t="s">
        <v>57</v>
      </c>
      <c r="D178" s="224"/>
      <c r="E178" s="224"/>
      <c r="F178" s="245" t="s">
        <v>569</v>
      </c>
      <c r="G178" s="224"/>
      <c r="H178" s="224" t="s">
        <v>639</v>
      </c>
      <c r="I178" s="224" t="s">
        <v>640</v>
      </c>
      <c r="J178" s="224">
        <v>1</v>
      </c>
      <c r="K178" s="270"/>
    </row>
    <row r="179" spans="2:11" s="1" customFormat="1" ht="15" customHeight="1">
      <c r="B179" s="247"/>
      <c r="C179" s="224" t="s">
        <v>53</v>
      </c>
      <c r="D179" s="224"/>
      <c r="E179" s="224"/>
      <c r="F179" s="245" t="s">
        <v>569</v>
      </c>
      <c r="G179" s="224"/>
      <c r="H179" s="224" t="s">
        <v>641</v>
      </c>
      <c r="I179" s="224" t="s">
        <v>571</v>
      </c>
      <c r="J179" s="224">
        <v>20</v>
      </c>
      <c r="K179" s="270"/>
    </row>
    <row r="180" spans="2:11" s="1" customFormat="1" ht="15" customHeight="1">
      <c r="B180" s="247"/>
      <c r="C180" s="224" t="s">
        <v>54</v>
      </c>
      <c r="D180" s="224"/>
      <c r="E180" s="224"/>
      <c r="F180" s="245" t="s">
        <v>569</v>
      </c>
      <c r="G180" s="224"/>
      <c r="H180" s="224" t="s">
        <v>642</v>
      </c>
      <c r="I180" s="224" t="s">
        <v>571</v>
      </c>
      <c r="J180" s="224">
        <v>255</v>
      </c>
      <c r="K180" s="270"/>
    </row>
    <row r="181" spans="2:11" s="1" customFormat="1" ht="15" customHeight="1">
      <c r="B181" s="247"/>
      <c r="C181" s="224" t="s">
        <v>118</v>
      </c>
      <c r="D181" s="224"/>
      <c r="E181" s="224"/>
      <c r="F181" s="245" t="s">
        <v>569</v>
      </c>
      <c r="G181" s="224"/>
      <c r="H181" s="224" t="s">
        <v>533</v>
      </c>
      <c r="I181" s="224" t="s">
        <v>571</v>
      </c>
      <c r="J181" s="224">
        <v>10</v>
      </c>
      <c r="K181" s="270"/>
    </row>
    <row r="182" spans="2:11" s="1" customFormat="1" ht="15" customHeight="1">
      <c r="B182" s="247"/>
      <c r="C182" s="224" t="s">
        <v>119</v>
      </c>
      <c r="D182" s="224"/>
      <c r="E182" s="224"/>
      <c r="F182" s="245" t="s">
        <v>569</v>
      </c>
      <c r="G182" s="224"/>
      <c r="H182" s="224" t="s">
        <v>643</v>
      </c>
      <c r="I182" s="224" t="s">
        <v>604</v>
      </c>
      <c r="J182" s="224"/>
      <c r="K182" s="270"/>
    </row>
    <row r="183" spans="2:11" s="1" customFormat="1" ht="15" customHeight="1">
      <c r="B183" s="247"/>
      <c r="C183" s="224" t="s">
        <v>644</v>
      </c>
      <c r="D183" s="224"/>
      <c r="E183" s="224"/>
      <c r="F183" s="245" t="s">
        <v>569</v>
      </c>
      <c r="G183" s="224"/>
      <c r="H183" s="224" t="s">
        <v>645</v>
      </c>
      <c r="I183" s="224" t="s">
        <v>604</v>
      </c>
      <c r="J183" s="224"/>
      <c r="K183" s="270"/>
    </row>
    <row r="184" spans="2:11" s="1" customFormat="1" ht="15" customHeight="1">
      <c r="B184" s="247"/>
      <c r="C184" s="224" t="s">
        <v>633</v>
      </c>
      <c r="D184" s="224"/>
      <c r="E184" s="224"/>
      <c r="F184" s="245" t="s">
        <v>569</v>
      </c>
      <c r="G184" s="224"/>
      <c r="H184" s="224" t="s">
        <v>646</v>
      </c>
      <c r="I184" s="224" t="s">
        <v>604</v>
      </c>
      <c r="J184" s="224"/>
      <c r="K184" s="270"/>
    </row>
    <row r="185" spans="2:11" s="1" customFormat="1" ht="15" customHeight="1">
      <c r="B185" s="247"/>
      <c r="C185" s="224" t="s">
        <v>121</v>
      </c>
      <c r="D185" s="224"/>
      <c r="E185" s="224"/>
      <c r="F185" s="245" t="s">
        <v>575</v>
      </c>
      <c r="G185" s="224"/>
      <c r="H185" s="224" t="s">
        <v>647</v>
      </c>
      <c r="I185" s="224" t="s">
        <v>571</v>
      </c>
      <c r="J185" s="224">
        <v>50</v>
      </c>
      <c r="K185" s="270"/>
    </row>
    <row r="186" spans="2:11" s="1" customFormat="1" ht="15" customHeight="1">
      <c r="B186" s="247"/>
      <c r="C186" s="224" t="s">
        <v>648</v>
      </c>
      <c r="D186" s="224"/>
      <c r="E186" s="224"/>
      <c r="F186" s="245" t="s">
        <v>575</v>
      </c>
      <c r="G186" s="224"/>
      <c r="H186" s="224" t="s">
        <v>649</v>
      </c>
      <c r="I186" s="224" t="s">
        <v>650</v>
      </c>
      <c r="J186" s="224"/>
      <c r="K186" s="270"/>
    </row>
    <row r="187" spans="2:11" s="1" customFormat="1" ht="15" customHeight="1">
      <c r="B187" s="247"/>
      <c r="C187" s="224" t="s">
        <v>651</v>
      </c>
      <c r="D187" s="224"/>
      <c r="E187" s="224"/>
      <c r="F187" s="245" t="s">
        <v>575</v>
      </c>
      <c r="G187" s="224"/>
      <c r="H187" s="224" t="s">
        <v>652</v>
      </c>
      <c r="I187" s="224" t="s">
        <v>650</v>
      </c>
      <c r="J187" s="224"/>
      <c r="K187" s="270"/>
    </row>
    <row r="188" spans="2:11" s="1" customFormat="1" ht="15" customHeight="1">
      <c r="B188" s="247"/>
      <c r="C188" s="224" t="s">
        <v>653</v>
      </c>
      <c r="D188" s="224"/>
      <c r="E188" s="224"/>
      <c r="F188" s="245" t="s">
        <v>575</v>
      </c>
      <c r="G188" s="224"/>
      <c r="H188" s="224" t="s">
        <v>654</v>
      </c>
      <c r="I188" s="224" t="s">
        <v>650</v>
      </c>
      <c r="J188" s="224"/>
      <c r="K188" s="270"/>
    </row>
    <row r="189" spans="2:11" s="1" customFormat="1" ht="15" customHeight="1">
      <c r="B189" s="247"/>
      <c r="C189" s="283" t="s">
        <v>655</v>
      </c>
      <c r="D189" s="224"/>
      <c r="E189" s="224"/>
      <c r="F189" s="245" t="s">
        <v>575</v>
      </c>
      <c r="G189" s="224"/>
      <c r="H189" s="224" t="s">
        <v>656</v>
      </c>
      <c r="I189" s="224" t="s">
        <v>657</v>
      </c>
      <c r="J189" s="284" t="s">
        <v>658</v>
      </c>
      <c r="K189" s="270"/>
    </row>
    <row r="190" spans="2:11" s="1" customFormat="1" ht="15" customHeight="1">
      <c r="B190" s="247"/>
      <c r="C190" s="283" t="s">
        <v>42</v>
      </c>
      <c r="D190" s="224"/>
      <c r="E190" s="224"/>
      <c r="F190" s="245" t="s">
        <v>569</v>
      </c>
      <c r="G190" s="224"/>
      <c r="H190" s="221" t="s">
        <v>659</v>
      </c>
      <c r="I190" s="224" t="s">
        <v>660</v>
      </c>
      <c r="J190" s="224"/>
      <c r="K190" s="270"/>
    </row>
    <row r="191" spans="2:11" s="1" customFormat="1" ht="15" customHeight="1">
      <c r="B191" s="247"/>
      <c r="C191" s="283" t="s">
        <v>661</v>
      </c>
      <c r="D191" s="224"/>
      <c r="E191" s="224"/>
      <c r="F191" s="245" t="s">
        <v>569</v>
      </c>
      <c r="G191" s="224"/>
      <c r="H191" s="224" t="s">
        <v>662</v>
      </c>
      <c r="I191" s="224" t="s">
        <v>604</v>
      </c>
      <c r="J191" s="224"/>
      <c r="K191" s="270"/>
    </row>
    <row r="192" spans="2:11" s="1" customFormat="1" ht="15" customHeight="1">
      <c r="B192" s="247"/>
      <c r="C192" s="283" t="s">
        <v>663</v>
      </c>
      <c r="D192" s="224"/>
      <c r="E192" s="224"/>
      <c r="F192" s="245" t="s">
        <v>569</v>
      </c>
      <c r="G192" s="224"/>
      <c r="H192" s="224" t="s">
        <v>664</v>
      </c>
      <c r="I192" s="224" t="s">
        <v>604</v>
      </c>
      <c r="J192" s="224"/>
      <c r="K192" s="270"/>
    </row>
    <row r="193" spans="2:11" s="1" customFormat="1" ht="15" customHeight="1">
      <c r="B193" s="247"/>
      <c r="C193" s="283" t="s">
        <v>665</v>
      </c>
      <c r="D193" s="224"/>
      <c r="E193" s="224"/>
      <c r="F193" s="245" t="s">
        <v>575</v>
      </c>
      <c r="G193" s="224"/>
      <c r="H193" s="224" t="s">
        <v>666</v>
      </c>
      <c r="I193" s="224" t="s">
        <v>604</v>
      </c>
      <c r="J193" s="224"/>
      <c r="K193" s="270"/>
    </row>
    <row r="194" spans="2:11" s="1" customFormat="1" ht="15" customHeight="1">
      <c r="B194" s="276"/>
      <c r="C194" s="285"/>
      <c r="D194" s="256"/>
      <c r="E194" s="256"/>
      <c r="F194" s="256"/>
      <c r="G194" s="256"/>
      <c r="H194" s="256"/>
      <c r="I194" s="256"/>
      <c r="J194" s="256"/>
      <c r="K194" s="277"/>
    </row>
    <row r="195" spans="2:11" s="1" customFormat="1" ht="18.75" customHeight="1">
      <c r="B195" s="258"/>
      <c r="C195" s="268"/>
      <c r="D195" s="268"/>
      <c r="E195" s="268"/>
      <c r="F195" s="278"/>
      <c r="G195" s="268"/>
      <c r="H195" s="268"/>
      <c r="I195" s="268"/>
      <c r="J195" s="268"/>
      <c r="K195" s="258"/>
    </row>
    <row r="196" spans="2:11" s="1" customFormat="1" ht="18.75" customHeight="1">
      <c r="B196" s="258"/>
      <c r="C196" s="268"/>
      <c r="D196" s="268"/>
      <c r="E196" s="268"/>
      <c r="F196" s="278"/>
      <c r="G196" s="268"/>
      <c r="H196" s="268"/>
      <c r="I196" s="268"/>
      <c r="J196" s="268"/>
      <c r="K196" s="258"/>
    </row>
    <row r="197" spans="2:11" s="1" customFormat="1" ht="18.75" customHeight="1">
      <c r="B197" s="231"/>
      <c r="C197" s="231"/>
      <c r="D197" s="231"/>
      <c r="E197" s="231"/>
      <c r="F197" s="231"/>
      <c r="G197" s="231"/>
      <c r="H197" s="231"/>
      <c r="I197" s="231"/>
      <c r="J197" s="231"/>
      <c r="K197" s="231"/>
    </row>
    <row r="198" spans="2:11" s="1" customFormat="1" ht="13.5">
      <c r="B198" s="213"/>
      <c r="C198" s="214"/>
      <c r="D198" s="214"/>
      <c r="E198" s="214"/>
      <c r="F198" s="214"/>
      <c r="G198" s="214"/>
      <c r="H198" s="214"/>
      <c r="I198" s="214"/>
      <c r="J198" s="214"/>
      <c r="K198" s="215"/>
    </row>
    <row r="199" spans="2:11" s="1" customFormat="1" ht="21">
      <c r="B199" s="216"/>
      <c r="C199" s="340" t="s">
        <v>667</v>
      </c>
      <c r="D199" s="340"/>
      <c r="E199" s="340"/>
      <c r="F199" s="340"/>
      <c r="G199" s="340"/>
      <c r="H199" s="340"/>
      <c r="I199" s="340"/>
      <c r="J199" s="340"/>
      <c r="K199" s="217"/>
    </row>
    <row r="200" spans="2:11" s="1" customFormat="1" ht="25.5" customHeight="1">
      <c r="B200" s="216"/>
      <c r="C200" s="286" t="s">
        <v>668</v>
      </c>
      <c r="D200" s="286"/>
      <c r="E200" s="286"/>
      <c r="F200" s="286" t="s">
        <v>669</v>
      </c>
      <c r="G200" s="287"/>
      <c r="H200" s="341" t="s">
        <v>670</v>
      </c>
      <c r="I200" s="341"/>
      <c r="J200" s="341"/>
      <c r="K200" s="217"/>
    </row>
    <row r="201" spans="2:11" s="1" customFormat="1" ht="5.25" customHeight="1">
      <c r="B201" s="247"/>
      <c r="C201" s="242"/>
      <c r="D201" s="242"/>
      <c r="E201" s="242"/>
      <c r="F201" s="242"/>
      <c r="G201" s="268"/>
      <c r="H201" s="242"/>
      <c r="I201" s="242"/>
      <c r="J201" s="242"/>
      <c r="K201" s="270"/>
    </row>
    <row r="202" spans="2:11" s="1" customFormat="1" ht="15" customHeight="1">
      <c r="B202" s="247"/>
      <c r="C202" s="224" t="s">
        <v>660</v>
      </c>
      <c r="D202" s="224"/>
      <c r="E202" s="224"/>
      <c r="F202" s="245" t="s">
        <v>43</v>
      </c>
      <c r="G202" s="224"/>
      <c r="H202" s="342" t="s">
        <v>671</v>
      </c>
      <c r="I202" s="342"/>
      <c r="J202" s="342"/>
      <c r="K202" s="270"/>
    </row>
    <row r="203" spans="2:11" s="1" customFormat="1" ht="15" customHeight="1">
      <c r="B203" s="247"/>
      <c r="C203" s="224"/>
      <c r="D203" s="224"/>
      <c r="E203" s="224"/>
      <c r="F203" s="245" t="s">
        <v>44</v>
      </c>
      <c r="G203" s="224"/>
      <c r="H203" s="342" t="s">
        <v>672</v>
      </c>
      <c r="I203" s="342"/>
      <c r="J203" s="342"/>
      <c r="K203" s="270"/>
    </row>
    <row r="204" spans="2:11" s="1" customFormat="1" ht="15" customHeight="1">
      <c r="B204" s="247"/>
      <c r="C204" s="224"/>
      <c r="D204" s="224"/>
      <c r="E204" s="224"/>
      <c r="F204" s="245" t="s">
        <v>47</v>
      </c>
      <c r="G204" s="224"/>
      <c r="H204" s="342" t="s">
        <v>673</v>
      </c>
      <c r="I204" s="342"/>
      <c r="J204" s="342"/>
      <c r="K204" s="270"/>
    </row>
    <row r="205" spans="2:11" s="1" customFormat="1" ht="15" customHeight="1">
      <c r="B205" s="247"/>
      <c r="C205" s="224"/>
      <c r="D205" s="224"/>
      <c r="E205" s="224"/>
      <c r="F205" s="245" t="s">
        <v>45</v>
      </c>
      <c r="G205" s="224"/>
      <c r="H205" s="342" t="s">
        <v>674</v>
      </c>
      <c r="I205" s="342"/>
      <c r="J205" s="342"/>
      <c r="K205" s="270"/>
    </row>
    <row r="206" spans="2:11" s="1" customFormat="1" ht="15" customHeight="1">
      <c r="B206" s="247"/>
      <c r="C206" s="224"/>
      <c r="D206" s="224"/>
      <c r="E206" s="224"/>
      <c r="F206" s="245" t="s">
        <v>46</v>
      </c>
      <c r="G206" s="224"/>
      <c r="H206" s="342" t="s">
        <v>675</v>
      </c>
      <c r="I206" s="342"/>
      <c r="J206" s="342"/>
      <c r="K206" s="270"/>
    </row>
    <row r="207" spans="2:11" s="1" customFormat="1" ht="15" customHeight="1">
      <c r="B207" s="247"/>
      <c r="C207" s="224"/>
      <c r="D207" s="224"/>
      <c r="E207" s="224"/>
      <c r="F207" s="245"/>
      <c r="G207" s="224"/>
      <c r="H207" s="224"/>
      <c r="I207" s="224"/>
      <c r="J207" s="224"/>
      <c r="K207" s="270"/>
    </row>
    <row r="208" spans="2:11" s="1" customFormat="1" ht="15" customHeight="1">
      <c r="B208" s="247"/>
      <c r="C208" s="224" t="s">
        <v>616</v>
      </c>
      <c r="D208" s="224"/>
      <c r="E208" s="224"/>
      <c r="F208" s="245" t="s">
        <v>78</v>
      </c>
      <c r="G208" s="224"/>
      <c r="H208" s="342" t="s">
        <v>676</v>
      </c>
      <c r="I208" s="342"/>
      <c r="J208" s="342"/>
      <c r="K208" s="270"/>
    </row>
    <row r="209" spans="2:11" s="1" customFormat="1" ht="15" customHeight="1">
      <c r="B209" s="247"/>
      <c r="C209" s="224"/>
      <c r="D209" s="224"/>
      <c r="E209" s="224"/>
      <c r="F209" s="245" t="s">
        <v>513</v>
      </c>
      <c r="G209" s="224"/>
      <c r="H209" s="342" t="s">
        <v>514</v>
      </c>
      <c r="I209" s="342"/>
      <c r="J209" s="342"/>
      <c r="K209" s="270"/>
    </row>
    <row r="210" spans="2:11" s="1" customFormat="1" ht="15" customHeight="1">
      <c r="B210" s="247"/>
      <c r="C210" s="224"/>
      <c r="D210" s="224"/>
      <c r="E210" s="224"/>
      <c r="F210" s="245" t="s">
        <v>511</v>
      </c>
      <c r="G210" s="224"/>
      <c r="H210" s="342" t="s">
        <v>677</v>
      </c>
      <c r="I210" s="342"/>
      <c r="J210" s="342"/>
      <c r="K210" s="270"/>
    </row>
    <row r="211" spans="2:11" s="1" customFormat="1" ht="15" customHeight="1">
      <c r="B211" s="288"/>
      <c r="C211" s="224"/>
      <c r="D211" s="224"/>
      <c r="E211" s="224"/>
      <c r="F211" s="245" t="s">
        <v>86</v>
      </c>
      <c r="G211" s="283"/>
      <c r="H211" s="343" t="s">
        <v>515</v>
      </c>
      <c r="I211" s="343"/>
      <c r="J211" s="343"/>
      <c r="K211" s="289"/>
    </row>
    <row r="212" spans="2:11" s="1" customFormat="1" ht="15" customHeight="1">
      <c r="B212" s="288"/>
      <c r="C212" s="224"/>
      <c r="D212" s="224"/>
      <c r="E212" s="224"/>
      <c r="F212" s="245" t="s">
        <v>516</v>
      </c>
      <c r="G212" s="283"/>
      <c r="H212" s="343" t="s">
        <v>678</v>
      </c>
      <c r="I212" s="343"/>
      <c r="J212" s="343"/>
      <c r="K212" s="289"/>
    </row>
    <row r="213" spans="2:11" s="1" customFormat="1" ht="15" customHeight="1">
      <c r="B213" s="288"/>
      <c r="C213" s="224"/>
      <c r="D213" s="224"/>
      <c r="E213" s="224"/>
      <c r="F213" s="245"/>
      <c r="G213" s="283"/>
      <c r="H213" s="274"/>
      <c r="I213" s="274"/>
      <c r="J213" s="274"/>
      <c r="K213" s="289"/>
    </row>
    <row r="214" spans="2:11" s="1" customFormat="1" ht="15" customHeight="1">
      <c r="B214" s="288"/>
      <c r="C214" s="224" t="s">
        <v>640</v>
      </c>
      <c r="D214" s="224"/>
      <c r="E214" s="224"/>
      <c r="F214" s="245">
        <v>1</v>
      </c>
      <c r="G214" s="283"/>
      <c r="H214" s="343" t="s">
        <v>679</v>
      </c>
      <c r="I214" s="343"/>
      <c r="J214" s="343"/>
      <c r="K214" s="289"/>
    </row>
    <row r="215" spans="2:11" s="1" customFormat="1" ht="15" customHeight="1">
      <c r="B215" s="288"/>
      <c r="C215" s="224"/>
      <c r="D215" s="224"/>
      <c r="E215" s="224"/>
      <c r="F215" s="245">
        <v>2</v>
      </c>
      <c r="G215" s="283"/>
      <c r="H215" s="343" t="s">
        <v>680</v>
      </c>
      <c r="I215" s="343"/>
      <c r="J215" s="343"/>
      <c r="K215" s="289"/>
    </row>
    <row r="216" spans="2:11" s="1" customFormat="1" ht="15" customHeight="1">
      <c r="B216" s="288"/>
      <c r="C216" s="224"/>
      <c r="D216" s="224"/>
      <c r="E216" s="224"/>
      <c r="F216" s="245">
        <v>3</v>
      </c>
      <c r="G216" s="283"/>
      <c r="H216" s="343" t="s">
        <v>681</v>
      </c>
      <c r="I216" s="343"/>
      <c r="J216" s="343"/>
      <c r="K216" s="289"/>
    </row>
    <row r="217" spans="2:11" s="1" customFormat="1" ht="15" customHeight="1">
      <c r="B217" s="288"/>
      <c r="C217" s="224"/>
      <c r="D217" s="224"/>
      <c r="E217" s="224"/>
      <c r="F217" s="245">
        <v>4</v>
      </c>
      <c r="G217" s="283"/>
      <c r="H217" s="343" t="s">
        <v>682</v>
      </c>
      <c r="I217" s="343"/>
      <c r="J217" s="343"/>
      <c r="K217" s="289"/>
    </row>
    <row r="218" spans="2:11" s="1" customFormat="1" ht="12.75" customHeight="1">
      <c r="B218" s="290"/>
      <c r="C218" s="291"/>
      <c r="D218" s="291"/>
      <c r="E218" s="291"/>
      <c r="F218" s="291"/>
      <c r="G218" s="291"/>
      <c r="H218" s="291"/>
      <c r="I218" s="291"/>
      <c r="J218" s="291"/>
      <c r="K218" s="29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1.1 - Soupis prací - Stav...</vt:lpstr>
      <vt:lpstr>VON - Soupis prací - Vedl...</vt:lpstr>
      <vt:lpstr>Pokyny pro vyplnění</vt:lpstr>
      <vt:lpstr>'1.1 - Soupis prací - Stav...'!Názvy_tisku</vt:lpstr>
      <vt:lpstr>'Rekapitulace stavby'!Názvy_tisku</vt:lpstr>
      <vt:lpstr>'VON - Soupis prací - Vedl...'!Názvy_tisku</vt:lpstr>
      <vt:lpstr>'1.1 - Soupis prací - Stav...'!Oblast_tisku</vt:lpstr>
      <vt:lpstr>'Pokyny pro vyplnění'!Oblast_tisku</vt:lpstr>
      <vt:lpstr>'Rekapitulace stavby'!Oblast_tisku</vt:lpstr>
      <vt:lpstr>'VON - Soupis prací - Vedl...'!Oblast_tisku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BARBONE\Uživatel</dc:creator>
  <cp:lastModifiedBy>Uživatel systému Windows</cp:lastModifiedBy>
  <dcterms:created xsi:type="dcterms:W3CDTF">2021-11-10T11:04:27Z</dcterms:created>
  <dcterms:modified xsi:type="dcterms:W3CDTF">2022-01-07T12:58:02Z</dcterms:modified>
</cp:coreProperties>
</file>